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IPTC\16 - Upload Site IPTC\Indicadores\"/>
    </mc:Choice>
  </mc:AlternateContent>
  <bookViews>
    <workbookView xWindow="0" yWindow="0" windowWidth="20496" windowHeight="7452" tabRatio="782" firstSheet="1" activeTab="1"/>
  </bookViews>
  <sheets>
    <sheet name="Módulo1" sheetId="2" state="veryHidden" r:id="rId1"/>
    <sheet name="INCT-F" sheetId="12" r:id="rId2"/>
    <sheet name="INCT-FR" sheetId="7" r:id="rId3"/>
    <sheet name="INCT-FU" sheetId="8" r:id="rId4"/>
    <sheet name="INCT-L" sheetId="11" r:id="rId5"/>
  </sheets>
  <definedNames>
    <definedName name="_xlnm.Print_Area" localSheetId="1">'INCT-F'!$A$1:$P$503</definedName>
    <definedName name="_xlnm.Print_Titles" localSheetId="1">'INCT-F'!$A:$A,'INCT-F'!$1:$7</definedName>
    <definedName name="_xlnm.Print_Titles" localSheetId="2">'INCT-FR'!$1:$6</definedName>
    <definedName name="_xlnm.Print_Titles" localSheetId="3">'INCT-FU'!$1:$7</definedName>
    <definedName name="_xlnm.Print_Titles" localSheetId="4">'INCT-L'!$1:$6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2" i="11" l="1"/>
  <c r="J332" i="11"/>
  <c r="D332" i="11"/>
  <c r="M331" i="11"/>
  <c r="G331" i="11"/>
  <c r="D331" i="11"/>
  <c r="P330" i="11"/>
  <c r="P331" i="11" s="1"/>
  <c r="M330" i="11"/>
  <c r="J330" i="11"/>
  <c r="J331" i="11" s="1"/>
  <c r="G330" i="11"/>
  <c r="G332" i="11" s="1"/>
  <c r="D330" i="11"/>
  <c r="D503" i="12"/>
  <c r="P502" i="12"/>
  <c r="M502" i="12"/>
  <c r="J502" i="12"/>
  <c r="P501" i="12"/>
  <c r="P503" i="12" s="1"/>
  <c r="M501" i="12"/>
  <c r="M503" i="12" s="1"/>
  <c r="J501" i="12"/>
  <c r="J503" i="12" s="1"/>
  <c r="G501" i="12"/>
  <c r="G502" i="12" s="1"/>
  <c r="D501" i="12"/>
  <c r="D502" i="12" s="1"/>
  <c r="D504" i="12"/>
  <c r="G504" i="12"/>
  <c r="J504" i="12"/>
  <c r="M504" i="12"/>
  <c r="P504" i="12"/>
  <c r="D505" i="12"/>
  <c r="G505" i="12"/>
  <c r="J505" i="12"/>
  <c r="M505" i="12"/>
  <c r="P505" i="12"/>
  <c r="P332" i="11" l="1"/>
  <c r="G503" i="12"/>
  <c r="J347" i="8"/>
  <c r="J348" i="8" s="1"/>
  <c r="G347" i="8"/>
  <c r="G348" i="8" s="1"/>
  <c r="D347" i="8"/>
  <c r="D349" i="8" s="1"/>
  <c r="P346" i="7"/>
  <c r="P347" i="7" s="1"/>
  <c r="M346" i="7"/>
  <c r="M347" i="7" s="1"/>
  <c r="J346" i="7"/>
  <c r="J348" i="7" s="1"/>
  <c r="G346" i="7"/>
  <c r="G347" i="7" s="1"/>
  <c r="D346" i="7"/>
  <c r="D347" i="7" l="1"/>
  <c r="D348" i="7"/>
  <c r="J347" i="7"/>
  <c r="J349" i="8"/>
  <c r="G349" i="8"/>
  <c r="D348" i="8"/>
  <c r="G348" i="7"/>
  <c r="M348" i="7"/>
  <c r="P348" i="7"/>
  <c r="M329" i="11"/>
  <c r="J329" i="11"/>
  <c r="G329" i="11"/>
  <c r="D329" i="11"/>
  <c r="P328" i="11"/>
  <c r="P329" i="11" s="1"/>
  <c r="M328" i="11"/>
  <c r="J328" i="11"/>
  <c r="G328" i="11"/>
  <c r="D328" i="11"/>
  <c r="P500" i="12"/>
  <c r="M500" i="12"/>
  <c r="J500" i="12"/>
  <c r="G500" i="12"/>
  <c r="P499" i="12"/>
  <c r="M499" i="12"/>
  <c r="J499" i="12"/>
  <c r="G499" i="12"/>
  <c r="D499" i="12"/>
  <c r="D500" i="12" s="1"/>
  <c r="J346" i="8" l="1"/>
  <c r="G346" i="8"/>
  <c r="D346" i="8"/>
  <c r="P345" i="7"/>
  <c r="M345" i="7"/>
  <c r="J345" i="7"/>
  <c r="G345" i="7"/>
  <c r="D345" i="7"/>
  <c r="P498" i="12" l="1"/>
  <c r="M498" i="12"/>
  <c r="J498" i="12"/>
  <c r="G498" i="12"/>
  <c r="D498" i="12"/>
  <c r="P327" i="11" l="1"/>
  <c r="M327" i="11"/>
  <c r="J327" i="11"/>
  <c r="G327" i="11"/>
  <c r="D327" i="11"/>
  <c r="J344" i="8" l="1"/>
  <c r="G344" i="8"/>
  <c r="D344" i="8"/>
  <c r="P343" i="7" l="1"/>
  <c r="M343" i="7"/>
  <c r="J343" i="7"/>
  <c r="G343" i="7"/>
  <c r="D343" i="7"/>
  <c r="P496" i="12" l="1"/>
  <c r="M496" i="12"/>
  <c r="J496" i="12"/>
  <c r="G496" i="12"/>
  <c r="D496" i="12"/>
  <c r="P325" i="11" l="1"/>
  <c r="M325" i="11"/>
  <c r="J325" i="11"/>
  <c r="G325" i="11"/>
  <c r="D325" i="11"/>
  <c r="P342" i="7" l="1"/>
  <c r="M342" i="7"/>
  <c r="J342" i="7"/>
  <c r="G342" i="7"/>
  <c r="D342" i="7"/>
  <c r="J343" i="8" l="1"/>
  <c r="G343" i="8"/>
  <c r="D343" i="8"/>
  <c r="P495" i="12" l="1"/>
  <c r="M495" i="12"/>
  <c r="J495" i="12"/>
  <c r="G495" i="12"/>
  <c r="D495" i="12"/>
  <c r="P324" i="11"/>
  <c r="M324" i="11"/>
  <c r="J324" i="11"/>
  <c r="G324" i="11"/>
  <c r="D324" i="11"/>
  <c r="P341" i="7" l="1"/>
  <c r="M341" i="7"/>
  <c r="J341" i="7"/>
  <c r="G341" i="7"/>
  <c r="D341" i="7"/>
  <c r="J342" i="8" l="1"/>
  <c r="G342" i="8"/>
  <c r="D342" i="8"/>
  <c r="P494" i="12" l="1"/>
  <c r="M494" i="12"/>
  <c r="J494" i="12"/>
  <c r="G494" i="12"/>
  <c r="D494" i="12"/>
  <c r="P323" i="11" l="1"/>
  <c r="M323" i="11"/>
  <c r="J323" i="11"/>
  <c r="G323" i="11"/>
  <c r="D323" i="11"/>
  <c r="J341" i="8" l="1"/>
  <c r="G341" i="8"/>
  <c r="D341" i="8"/>
  <c r="P340" i="7" l="1"/>
  <c r="M340" i="7"/>
  <c r="J340" i="7"/>
  <c r="G340" i="7"/>
  <c r="D340" i="7"/>
  <c r="P322" i="11" l="1"/>
  <c r="M322" i="11"/>
  <c r="J322" i="11"/>
  <c r="G322" i="11"/>
  <c r="D322" i="11"/>
  <c r="P493" i="12" l="1"/>
  <c r="M493" i="12"/>
  <c r="J493" i="12"/>
  <c r="G493" i="12"/>
  <c r="D493" i="12"/>
  <c r="P339" i="7" l="1"/>
  <c r="M339" i="7"/>
  <c r="J339" i="7"/>
  <c r="G339" i="7"/>
  <c r="D339" i="7"/>
  <c r="J340" i="8" l="1"/>
  <c r="G340" i="8"/>
  <c r="D340" i="8"/>
  <c r="P492" i="12" l="1"/>
  <c r="M492" i="12"/>
  <c r="J492" i="12"/>
  <c r="G492" i="12"/>
  <c r="D492" i="12"/>
  <c r="P321" i="11"/>
  <c r="M321" i="11"/>
  <c r="J321" i="11"/>
  <c r="G321" i="11"/>
  <c r="D321" i="11"/>
  <c r="J339" i="8" l="1"/>
  <c r="G339" i="8"/>
  <c r="D339" i="8"/>
  <c r="P338" i="7" l="1"/>
  <c r="M338" i="7"/>
  <c r="J338" i="7"/>
  <c r="G338" i="7"/>
  <c r="D338" i="7"/>
  <c r="P491" i="12" l="1"/>
  <c r="M491" i="12"/>
  <c r="J491" i="12"/>
  <c r="G491" i="12"/>
  <c r="D491" i="12"/>
  <c r="P320" i="11" l="1"/>
  <c r="M320" i="11"/>
  <c r="J320" i="11"/>
  <c r="G320" i="11"/>
  <c r="D320" i="11"/>
  <c r="P337" i="7" l="1"/>
  <c r="M337" i="7"/>
  <c r="J337" i="7"/>
  <c r="G337" i="7"/>
  <c r="D337" i="7"/>
  <c r="J338" i="8" l="1"/>
  <c r="G338" i="8"/>
  <c r="D338" i="8"/>
  <c r="P490" i="12" l="1"/>
  <c r="M490" i="12"/>
  <c r="J490" i="12"/>
  <c r="G490" i="12"/>
  <c r="D490" i="12"/>
  <c r="P319" i="11" l="1"/>
  <c r="M319" i="11"/>
  <c r="J319" i="11"/>
  <c r="G319" i="11"/>
  <c r="D319" i="11"/>
  <c r="P336" i="7" l="1"/>
  <c r="M336" i="7"/>
  <c r="J336" i="7"/>
  <c r="G336" i="7"/>
  <c r="D336" i="7"/>
  <c r="J337" i="8" l="1"/>
  <c r="G337" i="8"/>
  <c r="D337" i="8"/>
  <c r="P489" i="12" l="1"/>
  <c r="M489" i="12"/>
  <c r="J489" i="12"/>
  <c r="G489" i="12"/>
  <c r="D489" i="12"/>
  <c r="P318" i="11"/>
  <c r="M318" i="11"/>
  <c r="J318" i="11"/>
  <c r="G318" i="11"/>
  <c r="D318" i="11"/>
  <c r="P335" i="7" l="1"/>
  <c r="M335" i="7"/>
  <c r="J335" i="7"/>
  <c r="G335" i="7"/>
  <c r="D335" i="7"/>
  <c r="J336" i="8" l="1"/>
  <c r="G336" i="8"/>
  <c r="D336" i="8"/>
  <c r="P317" i="11" l="1"/>
  <c r="M317" i="11"/>
  <c r="J317" i="11"/>
  <c r="G317" i="11"/>
  <c r="D317" i="11"/>
  <c r="P488" i="12" l="1"/>
  <c r="M488" i="12"/>
  <c r="J488" i="12"/>
  <c r="G488" i="12"/>
  <c r="D488" i="12"/>
  <c r="P333" i="7" l="1"/>
  <c r="M333" i="7"/>
  <c r="J333" i="7"/>
  <c r="G333" i="7"/>
  <c r="D333" i="7"/>
  <c r="J334" i="8"/>
  <c r="G334" i="8"/>
  <c r="D334" i="8"/>
  <c r="J335" i="8"/>
  <c r="G335" i="8"/>
  <c r="D335" i="8"/>
  <c r="P315" i="11" l="1"/>
  <c r="M315" i="11"/>
  <c r="J315" i="11"/>
  <c r="G315" i="11"/>
  <c r="D315" i="11"/>
  <c r="P486" i="12"/>
  <c r="M486" i="12"/>
  <c r="J486" i="12"/>
  <c r="G486" i="12"/>
  <c r="D486" i="12"/>
  <c r="J333" i="8" l="1"/>
  <c r="G333" i="8"/>
  <c r="D333" i="8"/>
  <c r="P332" i="7"/>
  <c r="M332" i="7"/>
  <c r="J332" i="7"/>
  <c r="G332" i="7"/>
  <c r="D332" i="7"/>
  <c r="P485" i="12" l="1"/>
  <c r="M485" i="12"/>
  <c r="J485" i="12"/>
  <c r="G485" i="12"/>
  <c r="D485" i="12"/>
  <c r="P314" i="11"/>
  <c r="M314" i="11"/>
  <c r="J314" i="11"/>
  <c r="G314" i="11"/>
  <c r="D314" i="11"/>
  <c r="P316" i="11" l="1"/>
  <c r="J316" i="11"/>
  <c r="G316" i="11"/>
  <c r="D316" i="11"/>
  <c r="M316" i="11"/>
  <c r="J332" i="8"/>
  <c r="G332" i="8"/>
  <c r="D332" i="8"/>
  <c r="P331" i="7"/>
  <c r="M331" i="7"/>
  <c r="J331" i="7"/>
  <c r="G331" i="7"/>
  <c r="D331" i="7"/>
  <c r="P484" i="12" l="1"/>
  <c r="M484" i="12"/>
  <c r="J484" i="12"/>
  <c r="G484" i="12"/>
  <c r="D484" i="12"/>
  <c r="P313" i="11"/>
  <c r="M313" i="11"/>
  <c r="J313" i="11"/>
  <c r="G313" i="11"/>
  <c r="D313" i="11"/>
  <c r="P330" i="7" l="1"/>
  <c r="M330" i="7"/>
  <c r="J330" i="7"/>
  <c r="G330" i="7"/>
  <c r="D330" i="7"/>
  <c r="J331" i="8"/>
  <c r="G331" i="8"/>
  <c r="D331" i="8"/>
  <c r="P483" i="12"/>
  <c r="M483" i="12"/>
  <c r="J483" i="12"/>
  <c r="G483" i="12"/>
  <c r="D483" i="12"/>
  <c r="P312" i="11"/>
  <c r="M312" i="11"/>
  <c r="J312" i="11"/>
  <c r="G312" i="11"/>
  <c r="D312" i="11"/>
  <c r="P329" i="7" l="1"/>
  <c r="M329" i="7"/>
  <c r="J329" i="7"/>
  <c r="G329" i="7"/>
  <c r="D329" i="7"/>
  <c r="J330" i="8"/>
  <c r="G330" i="8"/>
  <c r="D330" i="8"/>
  <c r="P482" i="12" l="1"/>
  <c r="M482" i="12"/>
  <c r="J482" i="12"/>
  <c r="G482" i="12"/>
  <c r="D482" i="12"/>
  <c r="P311" i="11"/>
  <c r="M311" i="11"/>
  <c r="J311" i="11"/>
  <c r="G311" i="11"/>
  <c r="D311" i="11"/>
  <c r="P328" i="7" l="1"/>
  <c r="M328" i="7"/>
  <c r="J328" i="7"/>
  <c r="G328" i="7"/>
  <c r="D328" i="7"/>
  <c r="J329" i="8"/>
  <c r="G329" i="8"/>
  <c r="D329" i="8"/>
  <c r="P310" i="11" l="1"/>
  <c r="M310" i="11"/>
  <c r="J310" i="11"/>
  <c r="G310" i="11"/>
  <c r="D310" i="11"/>
  <c r="P481" i="12"/>
  <c r="M481" i="12"/>
  <c r="J481" i="12"/>
  <c r="G481" i="12"/>
  <c r="D481" i="12"/>
  <c r="P327" i="7" l="1"/>
  <c r="M327" i="7"/>
  <c r="J327" i="7"/>
  <c r="G327" i="7"/>
  <c r="D327" i="7"/>
  <c r="J328" i="8"/>
  <c r="G328" i="8"/>
  <c r="D328" i="8"/>
  <c r="P480" i="12" l="1"/>
  <c r="M480" i="12"/>
  <c r="J480" i="12"/>
  <c r="G480" i="12"/>
  <c r="D480" i="12"/>
  <c r="P309" i="11"/>
  <c r="M309" i="11"/>
  <c r="J309" i="11"/>
  <c r="G309" i="11"/>
  <c r="D309" i="11"/>
  <c r="P326" i="7" l="1"/>
  <c r="M326" i="7"/>
  <c r="J326" i="7"/>
  <c r="G326" i="7"/>
  <c r="D326" i="7"/>
  <c r="J327" i="8"/>
  <c r="G327" i="8"/>
  <c r="D327" i="8"/>
  <c r="P479" i="12" l="1"/>
  <c r="M479" i="12"/>
  <c r="J479" i="12"/>
  <c r="G479" i="12"/>
  <c r="D479" i="12"/>
  <c r="P308" i="11"/>
  <c r="M308" i="11"/>
  <c r="J308" i="11"/>
  <c r="G308" i="11"/>
  <c r="D308" i="11"/>
  <c r="P325" i="7" l="1"/>
  <c r="M325" i="7"/>
  <c r="J325" i="7"/>
  <c r="G325" i="7"/>
  <c r="D325" i="7"/>
  <c r="J326" i="8"/>
  <c r="G326" i="8"/>
  <c r="D326" i="8"/>
  <c r="P478" i="12" l="1"/>
  <c r="M478" i="12"/>
  <c r="J478" i="12"/>
  <c r="G478" i="12"/>
  <c r="D478" i="12"/>
  <c r="P307" i="11"/>
  <c r="M307" i="11"/>
  <c r="J307" i="11"/>
  <c r="G307" i="11"/>
  <c r="D307" i="11"/>
  <c r="P324" i="7" l="1"/>
  <c r="M324" i="7"/>
  <c r="J324" i="7"/>
  <c r="G324" i="7"/>
  <c r="D324" i="7"/>
  <c r="J325" i="8"/>
  <c r="G325" i="8"/>
  <c r="D325" i="8"/>
  <c r="P477" i="12"/>
  <c r="M477" i="12"/>
  <c r="J477" i="12"/>
  <c r="G477" i="12"/>
  <c r="D477" i="12"/>
  <c r="P306" i="11"/>
  <c r="M306" i="11"/>
  <c r="J306" i="11"/>
  <c r="G306" i="11"/>
  <c r="D306" i="11"/>
  <c r="P323" i="7" l="1"/>
  <c r="M323" i="7"/>
  <c r="J323" i="7"/>
  <c r="G323" i="7"/>
  <c r="D323" i="7"/>
  <c r="J324" i="8"/>
  <c r="G324" i="8"/>
  <c r="D324" i="8"/>
  <c r="P476" i="12" l="1"/>
  <c r="M476" i="12"/>
  <c r="J476" i="12"/>
  <c r="G476" i="12"/>
  <c r="D476" i="12"/>
  <c r="P305" i="11"/>
  <c r="M305" i="11"/>
  <c r="J305" i="11"/>
  <c r="G305" i="11"/>
  <c r="D305" i="11"/>
  <c r="P322" i="7" l="1"/>
  <c r="P334" i="7" s="1"/>
  <c r="M322" i="7"/>
  <c r="M334" i="7" s="1"/>
  <c r="J322" i="7"/>
  <c r="J334" i="7" s="1"/>
  <c r="G322" i="7"/>
  <c r="G334" i="7" s="1"/>
  <c r="D322" i="7"/>
  <c r="D334" i="7" s="1"/>
  <c r="J323" i="8"/>
  <c r="G323" i="8"/>
  <c r="D323" i="8"/>
  <c r="D475" i="12" l="1"/>
  <c r="D487" i="12" s="1"/>
  <c r="P475" i="12"/>
  <c r="P487" i="12" s="1"/>
  <c r="M475" i="12"/>
  <c r="M487" i="12" s="1"/>
  <c r="J475" i="12"/>
  <c r="J487" i="12" s="1"/>
  <c r="G475" i="12"/>
  <c r="G487" i="12" s="1"/>
  <c r="P304" i="11"/>
  <c r="M304" i="11"/>
  <c r="J304" i="11"/>
  <c r="G304" i="11"/>
  <c r="D304" i="11"/>
  <c r="D302" i="11"/>
  <c r="P320" i="7" l="1"/>
  <c r="M320" i="7"/>
  <c r="J320" i="7"/>
  <c r="G320" i="7"/>
  <c r="D320" i="7"/>
  <c r="J321" i="8"/>
  <c r="G321" i="8"/>
  <c r="D321" i="8"/>
  <c r="P302" i="11" l="1"/>
  <c r="M302" i="11"/>
  <c r="J302" i="11"/>
  <c r="G302" i="11"/>
  <c r="P473" i="12"/>
  <c r="M473" i="12"/>
  <c r="J473" i="12"/>
  <c r="G473" i="12"/>
  <c r="D473" i="12"/>
  <c r="J320" i="8" l="1"/>
  <c r="G320" i="8"/>
  <c r="D320" i="8"/>
  <c r="P319" i="7"/>
  <c r="M319" i="7"/>
  <c r="J319" i="7"/>
  <c r="G319" i="7"/>
  <c r="D319" i="7"/>
  <c r="P472" i="12" l="1"/>
  <c r="M472" i="12"/>
  <c r="J472" i="12"/>
  <c r="G472" i="12"/>
  <c r="D472" i="12"/>
  <c r="P301" i="11"/>
  <c r="M301" i="11"/>
  <c r="J301" i="11"/>
  <c r="G301" i="11"/>
  <c r="D301" i="11"/>
  <c r="P318" i="7" l="1"/>
  <c r="M318" i="7"/>
  <c r="J318" i="7"/>
  <c r="G318" i="7"/>
  <c r="D318" i="7"/>
  <c r="J319" i="8"/>
  <c r="G319" i="8"/>
  <c r="D319" i="8"/>
  <c r="P471" i="12" l="1"/>
  <c r="M471" i="12"/>
  <c r="J471" i="12"/>
  <c r="G471" i="12"/>
  <c r="D471" i="12"/>
  <c r="P300" i="11"/>
  <c r="M300" i="11"/>
  <c r="J300" i="11"/>
  <c r="G300" i="11"/>
  <c r="D300" i="11"/>
  <c r="P317" i="7" l="1"/>
  <c r="M317" i="7"/>
  <c r="J317" i="7"/>
  <c r="G317" i="7"/>
  <c r="D317" i="7"/>
  <c r="J318" i="8"/>
  <c r="G318" i="8"/>
  <c r="D318" i="8"/>
  <c r="P299" i="11" l="1"/>
  <c r="M299" i="11"/>
  <c r="J299" i="11"/>
  <c r="G299" i="11"/>
  <c r="D299" i="11"/>
  <c r="P470" i="12"/>
  <c r="M470" i="12"/>
  <c r="J470" i="12"/>
  <c r="G470" i="12"/>
  <c r="D470" i="12"/>
  <c r="P316" i="7" l="1"/>
  <c r="M316" i="7"/>
  <c r="J316" i="7"/>
  <c r="G316" i="7"/>
  <c r="D316" i="7"/>
  <c r="J317" i="8"/>
  <c r="G317" i="8"/>
  <c r="D317" i="8"/>
  <c r="P298" i="11" l="1"/>
  <c r="M298" i="11"/>
  <c r="J298" i="11"/>
  <c r="G298" i="11"/>
  <c r="D298" i="11"/>
  <c r="P469" i="12"/>
  <c r="M469" i="12"/>
  <c r="J469" i="12"/>
  <c r="G469" i="12"/>
  <c r="D469" i="12"/>
  <c r="P315" i="7" l="1"/>
  <c r="M315" i="7"/>
  <c r="J315" i="7"/>
  <c r="G315" i="7"/>
  <c r="D315" i="7"/>
  <c r="J316" i="8"/>
  <c r="G316" i="8"/>
  <c r="D316" i="8"/>
  <c r="P468" i="12" l="1"/>
  <c r="M468" i="12"/>
  <c r="J468" i="12"/>
  <c r="G468" i="12"/>
  <c r="D468" i="12"/>
  <c r="P297" i="11"/>
  <c r="M297" i="11"/>
  <c r="J297" i="11"/>
  <c r="G297" i="11"/>
  <c r="D297" i="11"/>
  <c r="P314" i="7" l="1"/>
  <c r="M314" i="7"/>
  <c r="J314" i="7"/>
  <c r="G314" i="7"/>
  <c r="D314" i="7"/>
  <c r="J315" i="8"/>
  <c r="G315" i="8"/>
  <c r="D315" i="8"/>
  <c r="P467" i="12" l="1"/>
  <c r="M467" i="12"/>
  <c r="J467" i="12"/>
  <c r="G467" i="12"/>
  <c r="D467" i="12"/>
  <c r="P296" i="11"/>
  <c r="M296" i="11"/>
  <c r="J296" i="11"/>
  <c r="G296" i="11"/>
  <c r="D296" i="11"/>
  <c r="P313" i="7" l="1"/>
  <c r="M313" i="7"/>
  <c r="J313" i="7"/>
  <c r="G313" i="7"/>
  <c r="D313" i="7"/>
  <c r="J314" i="8"/>
  <c r="G314" i="8"/>
  <c r="D314" i="8"/>
  <c r="P295" i="11" l="1"/>
  <c r="M295" i="11"/>
  <c r="J295" i="11"/>
  <c r="G295" i="11"/>
  <c r="D295" i="11"/>
  <c r="P466" i="12"/>
  <c r="M466" i="12"/>
  <c r="J466" i="12"/>
  <c r="G466" i="12"/>
  <c r="D466" i="12"/>
  <c r="P312" i="7" l="1"/>
  <c r="M312" i="7"/>
  <c r="J312" i="7"/>
  <c r="G312" i="7"/>
  <c r="D312" i="7"/>
  <c r="J313" i="8"/>
  <c r="G313" i="8"/>
  <c r="D313" i="8"/>
  <c r="P465" i="12" l="1"/>
  <c r="M465" i="12"/>
  <c r="J465" i="12"/>
  <c r="G465" i="12"/>
  <c r="D465" i="12"/>
  <c r="P294" i="11"/>
  <c r="M294" i="11"/>
  <c r="J294" i="11"/>
  <c r="G294" i="11"/>
  <c r="D294" i="11"/>
  <c r="D311" i="7" l="1"/>
  <c r="J312" i="8" l="1"/>
  <c r="G312" i="8"/>
  <c r="D312" i="8"/>
  <c r="P311" i="7"/>
  <c r="M311" i="7"/>
  <c r="J311" i="7"/>
  <c r="G311" i="7"/>
  <c r="P464" i="12" l="1"/>
  <c r="M464" i="12"/>
  <c r="J464" i="12"/>
  <c r="G464" i="12"/>
  <c r="D464" i="12"/>
  <c r="P293" i="11"/>
  <c r="M293" i="11"/>
  <c r="J293" i="11"/>
  <c r="G293" i="11"/>
  <c r="D293" i="11"/>
  <c r="P310" i="7" l="1"/>
  <c r="M310" i="7"/>
  <c r="J310" i="7"/>
  <c r="G310" i="7"/>
  <c r="D310" i="7"/>
  <c r="J311" i="8"/>
  <c r="G311" i="8"/>
  <c r="D311" i="8"/>
  <c r="P463" i="12" l="1"/>
  <c r="M463" i="12"/>
  <c r="J463" i="12"/>
  <c r="G463" i="12"/>
  <c r="D463" i="12"/>
  <c r="P292" i="11"/>
  <c r="M292" i="11"/>
  <c r="J292" i="11"/>
  <c r="G292" i="11"/>
  <c r="D292" i="11"/>
  <c r="M459" i="12" l="1"/>
  <c r="P309" i="7" l="1"/>
  <c r="P321" i="7" s="1"/>
  <c r="M309" i="7"/>
  <c r="M321" i="7" s="1"/>
  <c r="J309" i="7"/>
  <c r="J321" i="7" s="1"/>
  <c r="G309" i="7"/>
  <c r="G321" i="7" s="1"/>
  <c r="D309" i="7"/>
  <c r="D321" i="7" s="1"/>
  <c r="J310" i="8"/>
  <c r="J322" i="8" s="1"/>
  <c r="G310" i="8"/>
  <c r="G322" i="8" s="1"/>
  <c r="D310" i="8"/>
  <c r="D322" i="8" s="1"/>
  <c r="P462" i="12" l="1"/>
  <c r="P474" i="12" s="1"/>
  <c r="M462" i="12"/>
  <c r="M474" i="12" s="1"/>
  <c r="J462" i="12"/>
  <c r="J474" i="12" s="1"/>
  <c r="G462" i="12"/>
  <c r="G474" i="12" s="1"/>
  <c r="D462" i="12"/>
  <c r="D474" i="12" s="1"/>
  <c r="P291" i="11"/>
  <c r="M291" i="11"/>
  <c r="J291" i="11"/>
  <c r="G291" i="11"/>
  <c r="D291" i="11"/>
  <c r="D303" i="11" l="1"/>
  <c r="J303" i="11"/>
  <c r="M303" i="11"/>
  <c r="P303" i="11"/>
  <c r="G303" i="11"/>
  <c r="P460" i="12"/>
  <c r="M460" i="12"/>
  <c r="J460" i="12"/>
  <c r="G460" i="12"/>
  <c r="D460" i="12"/>
  <c r="P307" i="7"/>
  <c r="M307" i="7"/>
  <c r="J307" i="7"/>
  <c r="G307" i="7"/>
  <c r="D307" i="7"/>
  <c r="J308" i="8"/>
  <c r="G308" i="8"/>
  <c r="D308" i="8"/>
  <c r="P289" i="11"/>
  <c r="M289" i="11"/>
  <c r="J289" i="11"/>
  <c r="G289" i="11"/>
  <c r="D289" i="11"/>
  <c r="P306" i="7" l="1"/>
  <c r="M306" i="7"/>
  <c r="J306" i="7"/>
  <c r="G306" i="7"/>
  <c r="D306" i="7"/>
  <c r="P294" i="7"/>
  <c r="P296" i="7"/>
  <c r="P297" i="7"/>
  <c r="P298" i="7"/>
  <c r="P299" i="7"/>
  <c r="P300" i="7"/>
  <c r="P301" i="7"/>
  <c r="P302" i="7"/>
  <c r="P303" i="7"/>
  <c r="P304" i="7"/>
  <c r="P305" i="7"/>
  <c r="M294" i="7"/>
  <c r="M296" i="7"/>
  <c r="M297" i="7"/>
  <c r="M298" i="7"/>
  <c r="M299" i="7"/>
  <c r="M300" i="7"/>
  <c r="M301" i="7"/>
  <c r="M302" i="7"/>
  <c r="M303" i="7"/>
  <c r="M304" i="7"/>
  <c r="M305" i="7"/>
  <c r="J294" i="7"/>
  <c r="J296" i="7"/>
  <c r="J297" i="7"/>
  <c r="J298" i="7"/>
  <c r="J299" i="7"/>
  <c r="J300" i="7"/>
  <c r="J301" i="7"/>
  <c r="J302" i="7"/>
  <c r="J303" i="7"/>
  <c r="J304" i="7"/>
  <c r="J305" i="7"/>
  <c r="G294" i="7"/>
  <c r="G296" i="7"/>
  <c r="G297" i="7"/>
  <c r="G298" i="7"/>
  <c r="G299" i="7"/>
  <c r="G300" i="7"/>
  <c r="G301" i="7"/>
  <c r="G302" i="7"/>
  <c r="G303" i="7"/>
  <c r="G304" i="7"/>
  <c r="G305" i="7"/>
  <c r="D294" i="7"/>
  <c r="D296" i="7"/>
  <c r="D297" i="7"/>
  <c r="D298" i="7"/>
  <c r="D299" i="7"/>
  <c r="D300" i="7"/>
  <c r="D301" i="7"/>
  <c r="D302" i="7"/>
  <c r="D303" i="7"/>
  <c r="D304" i="7"/>
  <c r="D305" i="7"/>
  <c r="J307" i="8"/>
  <c r="G307" i="8"/>
  <c r="D307" i="8"/>
  <c r="J295" i="8"/>
  <c r="J297" i="8"/>
  <c r="J298" i="8"/>
  <c r="J299" i="8"/>
  <c r="J300" i="8"/>
  <c r="J301" i="8"/>
  <c r="J302" i="8"/>
  <c r="J303" i="8"/>
  <c r="J304" i="8"/>
  <c r="J305" i="8"/>
  <c r="J306" i="8"/>
  <c r="G295" i="8"/>
  <c r="G297" i="8"/>
  <c r="G298" i="8"/>
  <c r="G299" i="8"/>
  <c r="G300" i="8"/>
  <c r="G301" i="8"/>
  <c r="G302" i="8"/>
  <c r="G303" i="8"/>
  <c r="G304" i="8"/>
  <c r="G305" i="8"/>
  <c r="G306" i="8"/>
  <c r="D295" i="8"/>
  <c r="D297" i="8"/>
  <c r="D298" i="8"/>
  <c r="D299" i="8"/>
  <c r="D300" i="8"/>
  <c r="D301" i="8"/>
  <c r="D302" i="8"/>
  <c r="D303" i="8"/>
  <c r="D304" i="8"/>
  <c r="D305" i="8"/>
  <c r="D306" i="8"/>
  <c r="P459" i="12"/>
  <c r="J459" i="12"/>
  <c r="G459" i="12"/>
  <c r="D459" i="12"/>
  <c r="P447" i="12"/>
  <c r="P449" i="12"/>
  <c r="P450" i="12"/>
  <c r="P451" i="12"/>
  <c r="P452" i="12"/>
  <c r="P453" i="12"/>
  <c r="P454" i="12"/>
  <c r="P455" i="12"/>
  <c r="P456" i="12"/>
  <c r="P457" i="12"/>
  <c r="P458" i="12"/>
  <c r="M447" i="12"/>
  <c r="M449" i="12"/>
  <c r="M450" i="12"/>
  <c r="M451" i="12"/>
  <c r="M452" i="12"/>
  <c r="M453" i="12"/>
  <c r="M454" i="12"/>
  <c r="M455" i="12"/>
  <c r="M456" i="12"/>
  <c r="M457" i="12"/>
  <c r="M458" i="12"/>
  <c r="J447" i="12"/>
  <c r="J449" i="12"/>
  <c r="J450" i="12"/>
  <c r="J451" i="12"/>
  <c r="J452" i="12"/>
  <c r="J453" i="12"/>
  <c r="J454" i="12"/>
  <c r="J455" i="12"/>
  <c r="J456" i="12"/>
  <c r="J457" i="12"/>
  <c r="J458" i="12"/>
  <c r="G447" i="12"/>
  <c r="G449" i="12"/>
  <c r="G450" i="12"/>
  <c r="G451" i="12"/>
  <c r="G452" i="12"/>
  <c r="G453" i="12"/>
  <c r="G454" i="12"/>
  <c r="G455" i="12"/>
  <c r="G456" i="12"/>
  <c r="G457" i="12"/>
  <c r="G458" i="12"/>
  <c r="D447" i="12"/>
  <c r="D449" i="12"/>
  <c r="D450" i="12"/>
  <c r="D451" i="12"/>
  <c r="D452" i="12"/>
  <c r="D453" i="12"/>
  <c r="D454" i="12"/>
  <c r="D455" i="12"/>
  <c r="D456" i="12"/>
  <c r="D457" i="12"/>
  <c r="D458" i="12"/>
  <c r="P288" i="11"/>
  <c r="M288" i="11"/>
  <c r="J288" i="11"/>
  <c r="G288" i="11"/>
  <c r="D288" i="11"/>
  <c r="D276" i="11"/>
  <c r="D278" i="11"/>
  <c r="D279" i="11"/>
  <c r="D280" i="11"/>
  <c r="D281" i="11"/>
  <c r="D282" i="11"/>
  <c r="D283" i="11"/>
  <c r="D284" i="11"/>
  <c r="D285" i="11"/>
  <c r="D286" i="11"/>
  <c r="D287" i="11"/>
  <c r="P276" i="11"/>
  <c r="P278" i="11"/>
  <c r="P279" i="11"/>
  <c r="P280" i="11"/>
  <c r="P281" i="11"/>
  <c r="P282" i="11"/>
  <c r="P283" i="11"/>
  <c r="P284" i="11"/>
  <c r="P285" i="11"/>
  <c r="P286" i="11"/>
  <c r="P287" i="11"/>
  <c r="M276" i="11"/>
  <c r="M278" i="11"/>
  <c r="M279" i="11"/>
  <c r="M280" i="11"/>
  <c r="M281" i="11"/>
  <c r="M282" i="11"/>
  <c r="M283" i="11"/>
  <c r="M284" i="11"/>
  <c r="M285" i="11"/>
  <c r="M286" i="11"/>
  <c r="M287" i="11"/>
  <c r="J276" i="11"/>
  <c r="J278" i="11"/>
  <c r="J279" i="11"/>
  <c r="J280" i="11"/>
  <c r="J281" i="11"/>
  <c r="J282" i="11"/>
  <c r="J283" i="11"/>
  <c r="J284" i="11"/>
  <c r="J285" i="11"/>
  <c r="J286" i="11"/>
  <c r="J287" i="11"/>
  <c r="G276" i="11"/>
  <c r="G278" i="11"/>
  <c r="G279" i="11"/>
  <c r="G280" i="11"/>
  <c r="G281" i="11"/>
  <c r="G282" i="11"/>
  <c r="G283" i="11"/>
  <c r="G284" i="11"/>
  <c r="G285" i="11"/>
  <c r="G286" i="11"/>
  <c r="G287" i="11"/>
  <c r="P293" i="7"/>
  <c r="M293" i="7"/>
  <c r="J293" i="7"/>
  <c r="G293" i="7"/>
  <c r="D293" i="7"/>
  <c r="J294" i="8"/>
  <c r="G294" i="8"/>
  <c r="D294" i="8"/>
  <c r="P446" i="12"/>
  <c r="M446" i="12"/>
  <c r="J446" i="12"/>
  <c r="G446" i="12"/>
  <c r="D446" i="12"/>
  <c r="P275" i="11"/>
  <c r="M275" i="11"/>
  <c r="J275" i="11"/>
  <c r="G275" i="11"/>
  <c r="D275" i="11"/>
  <c r="P292" i="7"/>
  <c r="M292" i="7"/>
  <c r="J292" i="7"/>
  <c r="G292" i="7"/>
  <c r="D292" i="7"/>
  <c r="J293" i="8"/>
  <c r="G293" i="8"/>
  <c r="D293" i="8"/>
  <c r="P445" i="12"/>
  <c r="M445" i="12"/>
  <c r="J445" i="12"/>
  <c r="G445" i="12"/>
  <c r="D445" i="12"/>
  <c r="P274" i="11"/>
  <c r="M274" i="11"/>
  <c r="J274" i="11"/>
  <c r="G274" i="11"/>
  <c r="D274" i="11"/>
  <c r="J444" i="12"/>
  <c r="P291" i="7"/>
  <c r="M291" i="7"/>
  <c r="J291" i="7"/>
  <c r="G291" i="7"/>
  <c r="D291" i="7"/>
  <c r="J292" i="8"/>
  <c r="G292" i="8"/>
  <c r="D292" i="8"/>
  <c r="P273" i="11"/>
  <c r="M273" i="11"/>
  <c r="J273" i="11"/>
  <c r="G273" i="11"/>
  <c r="D273" i="11"/>
  <c r="P444" i="12"/>
  <c r="M444" i="12"/>
  <c r="G444" i="12"/>
  <c r="D444" i="12"/>
  <c r="P290" i="7"/>
  <c r="M290" i="7"/>
  <c r="J290" i="7"/>
  <c r="G290" i="7"/>
  <c r="D290" i="7"/>
  <c r="J291" i="8"/>
  <c r="G291" i="8"/>
  <c r="D291" i="8"/>
  <c r="P443" i="12"/>
  <c r="M443" i="12"/>
  <c r="J443" i="12"/>
  <c r="G443" i="12"/>
  <c r="D443" i="12"/>
  <c r="P272" i="11"/>
  <c r="M272" i="11"/>
  <c r="J272" i="11"/>
  <c r="G272" i="11"/>
  <c r="D272" i="11"/>
  <c r="P289" i="7"/>
  <c r="M289" i="7"/>
  <c r="J289" i="7"/>
  <c r="G289" i="7"/>
  <c r="D289" i="7"/>
  <c r="J290" i="8"/>
  <c r="G290" i="8"/>
  <c r="D290" i="8"/>
  <c r="P442" i="12"/>
  <c r="M442" i="12"/>
  <c r="J442" i="12"/>
  <c r="G442" i="12"/>
  <c r="D442" i="12"/>
  <c r="P271" i="11"/>
  <c r="M271" i="11"/>
  <c r="J270" i="11"/>
  <c r="J271" i="11"/>
  <c r="G271" i="11"/>
  <c r="D271" i="11"/>
  <c r="J289" i="8"/>
  <c r="G289" i="8"/>
  <c r="D289" i="8"/>
  <c r="P288" i="7"/>
  <c r="M288" i="7"/>
  <c r="J288" i="7"/>
  <c r="G288" i="7"/>
  <c r="D288" i="7"/>
  <c r="P441" i="12"/>
  <c r="M441" i="12"/>
  <c r="J441" i="12"/>
  <c r="G441" i="12"/>
  <c r="D441" i="12"/>
  <c r="D440" i="12"/>
  <c r="D270" i="11"/>
  <c r="P270" i="11"/>
  <c r="M270" i="11"/>
  <c r="G270" i="11"/>
  <c r="D269" i="11"/>
  <c r="P287" i="7"/>
  <c r="M287" i="7"/>
  <c r="J287" i="7"/>
  <c r="G287" i="7"/>
  <c r="D287" i="7"/>
  <c r="J288" i="8"/>
  <c r="G288" i="8"/>
  <c r="D288" i="8"/>
  <c r="P440" i="12"/>
  <c r="M440" i="12"/>
  <c r="J440" i="12"/>
  <c r="G440" i="12"/>
  <c r="P439" i="12"/>
  <c r="M439" i="12"/>
  <c r="M448" i="12" s="1"/>
  <c r="J439" i="12"/>
  <c r="G439" i="12"/>
  <c r="D439" i="12"/>
  <c r="P438" i="12"/>
  <c r="M438" i="12"/>
  <c r="J438" i="12"/>
  <c r="G438" i="12"/>
  <c r="D438" i="12"/>
  <c r="P437" i="12"/>
  <c r="M437" i="12"/>
  <c r="J437" i="12"/>
  <c r="G437" i="12"/>
  <c r="D437" i="12"/>
  <c r="P436" i="12"/>
  <c r="M436" i="12"/>
  <c r="J436" i="12"/>
  <c r="G436" i="12"/>
  <c r="D436" i="12"/>
  <c r="P434" i="12"/>
  <c r="M434" i="12"/>
  <c r="J434" i="12"/>
  <c r="G434" i="12"/>
  <c r="D434" i="12"/>
  <c r="P433" i="12"/>
  <c r="M433" i="12"/>
  <c r="J433" i="12"/>
  <c r="G433" i="12"/>
  <c r="D433" i="12"/>
  <c r="P432" i="12"/>
  <c r="M432" i="12"/>
  <c r="J432" i="12"/>
  <c r="G432" i="12"/>
  <c r="D432" i="12"/>
  <c r="P431" i="12"/>
  <c r="M431" i="12"/>
  <c r="J431" i="12"/>
  <c r="G431" i="12"/>
  <c r="D431" i="12"/>
  <c r="P430" i="12"/>
  <c r="M430" i="12"/>
  <c r="J430" i="12"/>
  <c r="G430" i="12"/>
  <c r="D430" i="12"/>
  <c r="P429" i="12"/>
  <c r="M429" i="12"/>
  <c r="J429" i="12"/>
  <c r="G429" i="12"/>
  <c r="D429" i="12"/>
  <c r="P428" i="12"/>
  <c r="M428" i="12"/>
  <c r="J428" i="12"/>
  <c r="G428" i="12"/>
  <c r="D428" i="12"/>
  <c r="P427" i="12"/>
  <c r="M427" i="12"/>
  <c r="J427" i="12"/>
  <c r="G427" i="12"/>
  <c r="D427" i="12"/>
  <c r="P426" i="12"/>
  <c r="M426" i="12"/>
  <c r="J426" i="12"/>
  <c r="G426" i="12"/>
  <c r="D426" i="12"/>
  <c r="P425" i="12"/>
  <c r="M425" i="12"/>
  <c r="J425" i="12"/>
  <c r="G425" i="12"/>
  <c r="D425" i="12"/>
  <c r="P424" i="12"/>
  <c r="M424" i="12"/>
  <c r="J424" i="12"/>
  <c r="G424" i="12"/>
  <c r="D424" i="12"/>
  <c r="P423" i="12"/>
  <c r="M423" i="12"/>
  <c r="J423" i="12"/>
  <c r="G423" i="12"/>
  <c r="D423" i="12"/>
  <c r="P421" i="12"/>
  <c r="M421" i="12"/>
  <c r="J421" i="12"/>
  <c r="G421" i="12"/>
  <c r="D421" i="12"/>
  <c r="P420" i="12"/>
  <c r="M420" i="12"/>
  <c r="J420" i="12"/>
  <c r="G420" i="12"/>
  <c r="D420" i="12"/>
  <c r="P419" i="12"/>
  <c r="M419" i="12"/>
  <c r="J419" i="12"/>
  <c r="G419" i="12"/>
  <c r="D419" i="12"/>
  <c r="P418" i="12"/>
  <c r="M418" i="12"/>
  <c r="J418" i="12"/>
  <c r="G418" i="12"/>
  <c r="D418" i="12"/>
  <c r="P417" i="12"/>
  <c r="M417" i="12"/>
  <c r="J417" i="12"/>
  <c r="G417" i="12"/>
  <c r="D417" i="12"/>
  <c r="P416" i="12"/>
  <c r="M416" i="12"/>
  <c r="J416" i="12"/>
  <c r="G416" i="12"/>
  <c r="D416" i="12"/>
  <c r="P415" i="12"/>
  <c r="M415" i="12"/>
  <c r="J415" i="12"/>
  <c r="G415" i="12"/>
  <c r="D415" i="12"/>
  <c r="P414" i="12"/>
  <c r="M414" i="12"/>
  <c r="J414" i="12"/>
  <c r="G414" i="12"/>
  <c r="D414" i="12"/>
  <c r="P413" i="12"/>
  <c r="M413" i="12"/>
  <c r="J413" i="12"/>
  <c r="G413" i="12"/>
  <c r="D413" i="12"/>
  <c r="P412" i="12"/>
  <c r="M412" i="12"/>
  <c r="J412" i="12"/>
  <c r="G412" i="12"/>
  <c r="D412" i="12"/>
  <c r="P411" i="12"/>
  <c r="M411" i="12"/>
  <c r="J411" i="12"/>
  <c r="G411" i="12"/>
  <c r="D411" i="12"/>
  <c r="P410" i="12"/>
  <c r="M410" i="12"/>
  <c r="J410" i="12"/>
  <c r="G410" i="12"/>
  <c r="D410" i="12"/>
  <c r="P408" i="12"/>
  <c r="M408" i="12"/>
  <c r="J408" i="12"/>
  <c r="G408" i="12"/>
  <c r="D408" i="12"/>
  <c r="P407" i="12"/>
  <c r="M407" i="12"/>
  <c r="J407" i="12"/>
  <c r="G407" i="12"/>
  <c r="D407" i="12"/>
  <c r="P406" i="12"/>
  <c r="M406" i="12"/>
  <c r="J406" i="12"/>
  <c r="G406" i="12"/>
  <c r="D406" i="12"/>
  <c r="P405" i="12"/>
  <c r="M405" i="12"/>
  <c r="J405" i="12"/>
  <c r="G405" i="12"/>
  <c r="D405" i="12"/>
  <c r="P404" i="12"/>
  <c r="M404" i="12"/>
  <c r="J404" i="12"/>
  <c r="G404" i="12"/>
  <c r="D404" i="12"/>
  <c r="P403" i="12"/>
  <c r="M403" i="12"/>
  <c r="J403" i="12"/>
  <c r="G403" i="12"/>
  <c r="D403" i="12"/>
  <c r="P402" i="12"/>
  <c r="M402" i="12"/>
  <c r="J402" i="12"/>
  <c r="G402" i="12"/>
  <c r="D402" i="12"/>
  <c r="P401" i="12"/>
  <c r="M401" i="12"/>
  <c r="J401" i="12"/>
  <c r="G401" i="12"/>
  <c r="D401" i="12"/>
  <c r="P400" i="12"/>
  <c r="M400" i="12"/>
  <c r="J400" i="12"/>
  <c r="G400" i="12"/>
  <c r="D400" i="12"/>
  <c r="P399" i="12"/>
  <c r="M399" i="12"/>
  <c r="J399" i="12"/>
  <c r="G399" i="12"/>
  <c r="D399" i="12"/>
  <c r="P398" i="12"/>
  <c r="M398" i="12"/>
  <c r="J398" i="12"/>
  <c r="G398" i="12"/>
  <c r="D398" i="12"/>
  <c r="P397" i="12"/>
  <c r="M397" i="12"/>
  <c r="J397" i="12"/>
  <c r="G397" i="12"/>
  <c r="D397" i="12"/>
  <c r="P395" i="12"/>
  <c r="M395" i="12"/>
  <c r="J395" i="12"/>
  <c r="G395" i="12"/>
  <c r="D395" i="12"/>
  <c r="P394" i="12"/>
  <c r="M394" i="12"/>
  <c r="J394" i="12"/>
  <c r="G394" i="12"/>
  <c r="D394" i="12"/>
  <c r="P393" i="12"/>
  <c r="M393" i="12"/>
  <c r="J393" i="12"/>
  <c r="G393" i="12"/>
  <c r="D393" i="12"/>
  <c r="P392" i="12"/>
  <c r="M392" i="12"/>
  <c r="J392" i="12"/>
  <c r="G392" i="12"/>
  <c r="D392" i="12"/>
  <c r="P391" i="12"/>
  <c r="M391" i="12"/>
  <c r="J391" i="12"/>
  <c r="G391" i="12"/>
  <c r="D391" i="12"/>
  <c r="P390" i="12"/>
  <c r="M390" i="12"/>
  <c r="J390" i="12"/>
  <c r="G390" i="12"/>
  <c r="D390" i="12"/>
  <c r="P389" i="12"/>
  <c r="M389" i="12"/>
  <c r="J389" i="12"/>
  <c r="G389" i="12"/>
  <c r="D389" i="12"/>
  <c r="P388" i="12"/>
  <c r="M388" i="12"/>
  <c r="J388" i="12"/>
  <c r="G388" i="12"/>
  <c r="D388" i="12"/>
  <c r="P387" i="12"/>
  <c r="M387" i="12"/>
  <c r="J387" i="12"/>
  <c r="G387" i="12"/>
  <c r="D387" i="12"/>
  <c r="P386" i="12"/>
  <c r="M386" i="12"/>
  <c r="J386" i="12"/>
  <c r="G386" i="12"/>
  <c r="D386" i="12"/>
  <c r="P385" i="12"/>
  <c r="M385" i="12"/>
  <c r="J385" i="12"/>
  <c r="G385" i="12"/>
  <c r="D385" i="12"/>
  <c r="P384" i="12"/>
  <c r="M384" i="12"/>
  <c r="J384" i="12"/>
  <c r="G384" i="12"/>
  <c r="D384" i="12"/>
  <c r="P382" i="12"/>
  <c r="M382" i="12"/>
  <c r="J382" i="12"/>
  <c r="G382" i="12"/>
  <c r="D382" i="12"/>
  <c r="P381" i="12"/>
  <c r="M381" i="12"/>
  <c r="J381" i="12"/>
  <c r="G381" i="12"/>
  <c r="D381" i="12"/>
  <c r="P380" i="12"/>
  <c r="M380" i="12"/>
  <c r="J380" i="12"/>
  <c r="G380" i="12"/>
  <c r="D380" i="12"/>
  <c r="P379" i="12"/>
  <c r="M379" i="12"/>
  <c r="J379" i="12"/>
  <c r="G379" i="12"/>
  <c r="D379" i="12"/>
  <c r="P378" i="12"/>
  <c r="M378" i="12"/>
  <c r="J378" i="12"/>
  <c r="G378" i="12"/>
  <c r="D378" i="12"/>
  <c r="P377" i="12"/>
  <c r="M377" i="12"/>
  <c r="J377" i="12"/>
  <c r="G377" i="12"/>
  <c r="D377" i="12"/>
  <c r="P376" i="12"/>
  <c r="M376" i="12"/>
  <c r="J376" i="12"/>
  <c r="G376" i="12"/>
  <c r="D376" i="12"/>
  <c r="P375" i="12"/>
  <c r="M375" i="12"/>
  <c r="J375" i="12"/>
  <c r="G375" i="12"/>
  <c r="D375" i="12"/>
  <c r="P374" i="12"/>
  <c r="M374" i="12"/>
  <c r="J374" i="12"/>
  <c r="G374" i="12"/>
  <c r="D374" i="12"/>
  <c r="P373" i="12"/>
  <c r="M373" i="12"/>
  <c r="J373" i="12"/>
  <c r="G373" i="12"/>
  <c r="D373" i="12"/>
  <c r="P372" i="12"/>
  <c r="M372" i="12"/>
  <c r="J372" i="12"/>
  <c r="G372" i="12"/>
  <c r="D372" i="12"/>
  <c r="P371" i="12"/>
  <c r="M371" i="12"/>
  <c r="J371" i="12"/>
  <c r="G371" i="12"/>
  <c r="D371" i="12"/>
  <c r="P369" i="12"/>
  <c r="M369" i="12"/>
  <c r="J369" i="12"/>
  <c r="G369" i="12"/>
  <c r="D369" i="12"/>
  <c r="P368" i="12"/>
  <c r="M368" i="12"/>
  <c r="J368" i="12"/>
  <c r="G368" i="12"/>
  <c r="D368" i="12"/>
  <c r="P367" i="12"/>
  <c r="M367" i="12"/>
  <c r="J367" i="12"/>
  <c r="G367" i="12"/>
  <c r="D367" i="12"/>
  <c r="P366" i="12"/>
  <c r="M366" i="12"/>
  <c r="J366" i="12"/>
  <c r="G366" i="12"/>
  <c r="D366" i="12"/>
  <c r="P365" i="12"/>
  <c r="M365" i="12"/>
  <c r="J365" i="12"/>
  <c r="G365" i="12"/>
  <c r="D365" i="12"/>
  <c r="P364" i="12"/>
  <c r="M364" i="12"/>
  <c r="J364" i="12"/>
  <c r="G364" i="12"/>
  <c r="D364" i="12"/>
  <c r="P363" i="12"/>
  <c r="M363" i="12"/>
  <c r="J363" i="12"/>
  <c r="G363" i="12"/>
  <c r="D363" i="12"/>
  <c r="P362" i="12"/>
  <c r="M362" i="12"/>
  <c r="J362" i="12"/>
  <c r="G362" i="12"/>
  <c r="D362" i="12"/>
  <c r="P361" i="12"/>
  <c r="M361" i="12"/>
  <c r="J361" i="12"/>
  <c r="G361" i="12"/>
  <c r="D361" i="12"/>
  <c r="P360" i="12"/>
  <c r="M360" i="12"/>
  <c r="J360" i="12"/>
  <c r="G360" i="12"/>
  <c r="D360" i="12"/>
  <c r="P359" i="12"/>
  <c r="M359" i="12"/>
  <c r="J359" i="12"/>
  <c r="G359" i="12"/>
  <c r="D359" i="12"/>
  <c r="P358" i="12"/>
  <c r="M358" i="12"/>
  <c r="J358" i="12"/>
  <c r="G358" i="12"/>
  <c r="D358" i="12"/>
  <c r="P356" i="12"/>
  <c r="M356" i="12"/>
  <c r="J356" i="12"/>
  <c r="G356" i="12"/>
  <c r="D356" i="12"/>
  <c r="P355" i="12"/>
  <c r="M355" i="12"/>
  <c r="J355" i="12"/>
  <c r="G355" i="12"/>
  <c r="D355" i="12"/>
  <c r="P354" i="12"/>
  <c r="M354" i="12"/>
  <c r="J354" i="12"/>
  <c r="G354" i="12"/>
  <c r="D354" i="12"/>
  <c r="P353" i="12"/>
  <c r="M353" i="12"/>
  <c r="J353" i="12"/>
  <c r="G353" i="12"/>
  <c r="D353" i="12"/>
  <c r="P352" i="12"/>
  <c r="M352" i="12"/>
  <c r="J352" i="12"/>
  <c r="G352" i="12"/>
  <c r="D352" i="12"/>
  <c r="P351" i="12"/>
  <c r="M351" i="12"/>
  <c r="J351" i="12"/>
  <c r="G351" i="12"/>
  <c r="D351" i="12"/>
  <c r="P350" i="12"/>
  <c r="M350" i="12"/>
  <c r="J350" i="12"/>
  <c r="G350" i="12"/>
  <c r="D350" i="12"/>
  <c r="P349" i="12"/>
  <c r="M349" i="12"/>
  <c r="J349" i="12"/>
  <c r="G349" i="12"/>
  <c r="D349" i="12"/>
  <c r="P348" i="12"/>
  <c r="M348" i="12"/>
  <c r="J348" i="12"/>
  <c r="G348" i="12"/>
  <c r="D348" i="12"/>
  <c r="P347" i="12"/>
  <c r="M347" i="12"/>
  <c r="J347" i="12"/>
  <c r="G347" i="12"/>
  <c r="D347" i="12"/>
  <c r="P346" i="12"/>
  <c r="M346" i="12"/>
  <c r="J346" i="12"/>
  <c r="G346" i="12"/>
  <c r="D346" i="12"/>
  <c r="P345" i="12"/>
  <c r="M345" i="12"/>
  <c r="J345" i="12"/>
  <c r="G345" i="12"/>
  <c r="D345" i="12"/>
  <c r="P343" i="12"/>
  <c r="M343" i="12"/>
  <c r="J343" i="12"/>
  <c r="G343" i="12"/>
  <c r="D343" i="12"/>
  <c r="P342" i="12"/>
  <c r="M342" i="12"/>
  <c r="J342" i="12"/>
  <c r="G342" i="12"/>
  <c r="D342" i="12"/>
  <c r="P341" i="12"/>
  <c r="M341" i="12"/>
  <c r="J341" i="12"/>
  <c r="G341" i="12"/>
  <c r="D341" i="12"/>
  <c r="P340" i="12"/>
  <c r="M340" i="12"/>
  <c r="J340" i="12"/>
  <c r="G340" i="12"/>
  <c r="D340" i="12"/>
  <c r="P339" i="12"/>
  <c r="M339" i="12"/>
  <c r="J339" i="12"/>
  <c r="G339" i="12"/>
  <c r="D339" i="12"/>
  <c r="P338" i="12"/>
  <c r="M338" i="12"/>
  <c r="J338" i="12"/>
  <c r="G338" i="12"/>
  <c r="D338" i="12"/>
  <c r="P337" i="12"/>
  <c r="M337" i="12"/>
  <c r="J337" i="12"/>
  <c r="G337" i="12"/>
  <c r="D337" i="12"/>
  <c r="P336" i="12"/>
  <c r="M336" i="12"/>
  <c r="J336" i="12"/>
  <c r="G336" i="12"/>
  <c r="D336" i="12"/>
  <c r="P335" i="12"/>
  <c r="M335" i="12"/>
  <c r="J335" i="12"/>
  <c r="G335" i="12"/>
  <c r="D335" i="12"/>
  <c r="P334" i="12"/>
  <c r="M334" i="12"/>
  <c r="J334" i="12"/>
  <c r="G334" i="12"/>
  <c r="D334" i="12"/>
  <c r="P333" i="12"/>
  <c r="M333" i="12"/>
  <c r="J333" i="12"/>
  <c r="G333" i="12"/>
  <c r="D333" i="12"/>
  <c r="P332" i="12"/>
  <c r="M332" i="12"/>
  <c r="J332" i="12"/>
  <c r="G332" i="12"/>
  <c r="D332" i="12"/>
  <c r="P330" i="12"/>
  <c r="M330" i="12"/>
  <c r="J330" i="12"/>
  <c r="G330" i="12"/>
  <c r="D330" i="12"/>
  <c r="P329" i="12"/>
  <c r="M329" i="12"/>
  <c r="J329" i="12"/>
  <c r="G329" i="12"/>
  <c r="D329" i="12"/>
  <c r="P328" i="12"/>
  <c r="M328" i="12"/>
  <c r="J328" i="12"/>
  <c r="G328" i="12"/>
  <c r="D328" i="12"/>
  <c r="P327" i="12"/>
  <c r="M327" i="12"/>
  <c r="J327" i="12"/>
  <c r="G327" i="12"/>
  <c r="D327" i="12"/>
  <c r="P326" i="12"/>
  <c r="M326" i="12"/>
  <c r="J326" i="12"/>
  <c r="G326" i="12"/>
  <c r="D326" i="12"/>
  <c r="P325" i="12"/>
  <c r="M325" i="12"/>
  <c r="J325" i="12"/>
  <c r="G325" i="12"/>
  <c r="D325" i="12"/>
  <c r="P324" i="12"/>
  <c r="M324" i="12"/>
  <c r="J324" i="12"/>
  <c r="G324" i="12"/>
  <c r="D324" i="12"/>
  <c r="P323" i="12"/>
  <c r="M323" i="12"/>
  <c r="J323" i="12"/>
  <c r="G323" i="12"/>
  <c r="D323" i="12"/>
  <c r="P322" i="12"/>
  <c r="M322" i="12"/>
  <c r="J322" i="12"/>
  <c r="G322" i="12"/>
  <c r="D322" i="12"/>
  <c r="P321" i="12"/>
  <c r="M321" i="12"/>
  <c r="J321" i="12"/>
  <c r="G321" i="12"/>
  <c r="D321" i="12"/>
  <c r="P320" i="12"/>
  <c r="M320" i="12"/>
  <c r="J320" i="12"/>
  <c r="G320" i="12"/>
  <c r="D320" i="12"/>
  <c r="P319" i="12"/>
  <c r="M319" i="12"/>
  <c r="J319" i="12"/>
  <c r="G319" i="12"/>
  <c r="D319" i="12"/>
  <c r="P317" i="12"/>
  <c r="M317" i="12"/>
  <c r="J317" i="12"/>
  <c r="G317" i="12"/>
  <c r="D317" i="12"/>
  <c r="P316" i="12"/>
  <c r="M316" i="12"/>
  <c r="J316" i="12"/>
  <c r="G316" i="12"/>
  <c r="D316" i="12"/>
  <c r="P315" i="12"/>
  <c r="M315" i="12"/>
  <c r="J315" i="12"/>
  <c r="G315" i="12"/>
  <c r="D315" i="12"/>
  <c r="P314" i="12"/>
  <c r="M314" i="12"/>
  <c r="J314" i="12"/>
  <c r="G314" i="12"/>
  <c r="D314" i="12"/>
  <c r="P313" i="12"/>
  <c r="M313" i="12"/>
  <c r="J313" i="12"/>
  <c r="G313" i="12"/>
  <c r="D313" i="12"/>
  <c r="P312" i="12"/>
  <c r="M312" i="12"/>
  <c r="J312" i="12"/>
  <c r="G312" i="12"/>
  <c r="D312" i="12"/>
  <c r="P311" i="12"/>
  <c r="M311" i="12"/>
  <c r="J311" i="12"/>
  <c r="G311" i="12"/>
  <c r="D311" i="12"/>
  <c r="P310" i="12"/>
  <c r="M310" i="12"/>
  <c r="J310" i="12"/>
  <c r="G310" i="12"/>
  <c r="D310" i="12"/>
  <c r="P309" i="12"/>
  <c r="M309" i="12"/>
  <c r="J309" i="12"/>
  <c r="G309" i="12"/>
  <c r="D309" i="12"/>
  <c r="P308" i="12"/>
  <c r="M308" i="12"/>
  <c r="J308" i="12"/>
  <c r="G308" i="12"/>
  <c r="D308" i="12"/>
  <c r="P307" i="12"/>
  <c r="M307" i="12"/>
  <c r="J307" i="12"/>
  <c r="G307" i="12"/>
  <c r="D307" i="12"/>
  <c r="P306" i="12"/>
  <c r="M306" i="12"/>
  <c r="J306" i="12"/>
  <c r="G306" i="12"/>
  <c r="D306" i="12"/>
  <c r="P303" i="12"/>
  <c r="M303" i="12"/>
  <c r="J303" i="12"/>
  <c r="G303" i="12"/>
  <c r="D303" i="12"/>
  <c r="P302" i="12"/>
  <c r="M302" i="12"/>
  <c r="J302" i="12"/>
  <c r="G302" i="12"/>
  <c r="D302" i="12"/>
  <c r="P301" i="12"/>
  <c r="M301" i="12"/>
  <c r="J301" i="12"/>
  <c r="G301" i="12"/>
  <c r="D301" i="12"/>
  <c r="P300" i="12"/>
  <c r="M300" i="12"/>
  <c r="J300" i="12"/>
  <c r="G300" i="12"/>
  <c r="D300" i="12"/>
  <c r="P299" i="12"/>
  <c r="M299" i="12"/>
  <c r="J299" i="12"/>
  <c r="G299" i="12"/>
  <c r="D299" i="12"/>
  <c r="P298" i="12"/>
  <c r="M298" i="12"/>
  <c r="J298" i="12"/>
  <c r="G298" i="12"/>
  <c r="D298" i="12"/>
  <c r="P297" i="12"/>
  <c r="M297" i="12"/>
  <c r="J297" i="12"/>
  <c r="G297" i="12"/>
  <c r="D297" i="12"/>
  <c r="P296" i="12"/>
  <c r="M296" i="12"/>
  <c r="J296" i="12"/>
  <c r="G296" i="12"/>
  <c r="D296" i="12"/>
  <c r="P295" i="12"/>
  <c r="M295" i="12"/>
  <c r="J295" i="12"/>
  <c r="G295" i="12"/>
  <c r="D295" i="12"/>
  <c r="P294" i="12"/>
  <c r="M294" i="12"/>
  <c r="J294" i="12"/>
  <c r="G294" i="12"/>
  <c r="D294" i="12"/>
  <c r="P293" i="12"/>
  <c r="M293" i="12"/>
  <c r="J293" i="12"/>
  <c r="G293" i="12"/>
  <c r="D293" i="12"/>
  <c r="P291" i="12"/>
  <c r="M291" i="12"/>
  <c r="J291" i="12"/>
  <c r="G291" i="12"/>
  <c r="D291" i="12"/>
  <c r="P290" i="12"/>
  <c r="M290" i="12"/>
  <c r="J290" i="12"/>
  <c r="G290" i="12"/>
  <c r="D290" i="12"/>
  <c r="P289" i="12"/>
  <c r="M289" i="12"/>
  <c r="J289" i="12"/>
  <c r="G289" i="12"/>
  <c r="D289" i="12"/>
  <c r="P288" i="12"/>
  <c r="M288" i="12"/>
  <c r="J288" i="12"/>
  <c r="G288" i="12"/>
  <c r="D288" i="12"/>
  <c r="P287" i="12"/>
  <c r="M287" i="12"/>
  <c r="J287" i="12"/>
  <c r="G287" i="12"/>
  <c r="D287" i="12"/>
  <c r="P286" i="12"/>
  <c r="M286" i="12"/>
  <c r="J286" i="12"/>
  <c r="G286" i="12"/>
  <c r="D286" i="12"/>
  <c r="P285" i="12"/>
  <c r="M285" i="12"/>
  <c r="J285" i="12"/>
  <c r="G285" i="12"/>
  <c r="D285" i="12"/>
  <c r="P284" i="12"/>
  <c r="M284" i="12"/>
  <c r="J284" i="12"/>
  <c r="G284" i="12"/>
  <c r="D284" i="12"/>
  <c r="P283" i="12"/>
  <c r="M283" i="12"/>
  <c r="J283" i="12"/>
  <c r="G283" i="12"/>
  <c r="D283" i="12"/>
  <c r="P282" i="12"/>
  <c r="M282" i="12"/>
  <c r="J282" i="12"/>
  <c r="G282" i="12"/>
  <c r="D282" i="12"/>
  <c r="P281" i="12"/>
  <c r="M281" i="12"/>
  <c r="J281" i="12"/>
  <c r="G281" i="12"/>
  <c r="D281" i="12"/>
  <c r="P280" i="12"/>
  <c r="M280" i="12"/>
  <c r="J280" i="12"/>
  <c r="G280" i="12"/>
  <c r="D280" i="12"/>
  <c r="P278" i="12"/>
  <c r="M278" i="12"/>
  <c r="J278" i="12"/>
  <c r="G278" i="12"/>
  <c r="D278" i="12"/>
  <c r="P277" i="12"/>
  <c r="M277" i="12"/>
  <c r="J277" i="12"/>
  <c r="G277" i="12"/>
  <c r="D277" i="12"/>
  <c r="P276" i="12"/>
  <c r="M276" i="12"/>
  <c r="J276" i="12"/>
  <c r="G276" i="12"/>
  <c r="D276" i="12"/>
  <c r="P275" i="12"/>
  <c r="M275" i="12"/>
  <c r="J275" i="12"/>
  <c r="G275" i="12"/>
  <c r="D275" i="12"/>
  <c r="P274" i="12"/>
  <c r="M274" i="12"/>
  <c r="J274" i="12"/>
  <c r="G274" i="12"/>
  <c r="D274" i="12"/>
  <c r="P273" i="12"/>
  <c r="M273" i="12"/>
  <c r="J273" i="12"/>
  <c r="G273" i="12"/>
  <c r="D273" i="12"/>
  <c r="P272" i="12"/>
  <c r="M272" i="12"/>
  <c r="J272" i="12"/>
  <c r="G272" i="12"/>
  <c r="D272" i="12"/>
  <c r="P271" i="12"/>
  <c r="M271" i="12"/>
  <c r="J271" i="12"/>
  <c r="G271" i="12"/>
  <c r="D271" i="12"/>
  <c r="P270" i="12"/>
  <c r="M270" i="12"/>
  <c r="J270" i="12"/>
  <c r="G270" i="12"/>
  <c r="D270" i="12"/>
  <c r="P269" i="12"/>
  <c r="M269" i="12"/>
  <c r="J269" i="12"/>
  <c r="G269" i="12"/>
  <c r="D269" i="12"/>
  <c r="P268" i="12"/>
  <c r="M268" i="12"/>
  <c r="J268" i="12"/>
  <c r="G268" i="12"/>
  <c r="D268" i="12"/>
  <c r="P267" i="12"/>
  <c r="M267" i="12"/>
  <c r="J267" i="12"/>
  <c r="G267" i="12"/>
  <c r="D267" i="12"/>
  <c r="P265" i="12"/>
  <c r="M265" i="12"/>
  <c r="J265" i="12"/>
  <c r="G265" i="12"/>
  <c r="D265" i="12"/>
  <c r="P264" i="12"/>
  <c r="M264" i="12"/>
  <c r="J264" i="12"/>
  <c r="G264" i="12"/>
  <c r="D264" i="12"/>
  <c r="M263" i="12"/>
  <c r="J263" i="12"/>
  <c r="G263" i="12"/>
  <c r="D263" i="12"/>
  <c r="P262" i="12"/>
  <c r="M262" i="12"/>
  <c r="J262" i="12"/>
  <c r="G262" i="12"/>
  <c r="D262" i="12"/>
  <c r="P261" i="12"/>
  <c r="M261" i="12"/>
  <c r="J261" i="12"/>
  <c r="G261" i="12"/>
  <c r="D261" i="12"/>
  <c r="P260" i="12"/>
  <c r="M260" i="12"/>
  <c r="J260" i="12"/>
  <c r="G260" i="12"/>
  <c r="D260" i="12"/>
  <c r="P258" i="12"/>
  <c r="M258" i="12"/>
  <c r="J258" i="12"/>
  <c r="G258" i="12"/>
  <c r="D258" i="12"/>
  <c r="P257" i="12"/>
  <c r="M257" i="12"/>
  <c r="J257" i="12"/>
  <c r="G257" i="12"/>
  <c r="D257" i="12"/>
  <c r="P256" i="12"/>
  <c r="M256" i="12"/>
  <c r="J256" i="12"/>
  <c r="G256" i="12"/>
  <c r="D256" i="12"/>
  <c r="P255" i="12"/>
  <c r="M255" i="12"/>
  <c r="J255" i="12"/>
  <c r="G255" i="12"/>
  <c r="D255" i="12"/>
  <c r="P254" i="12"/>
  <c r="M254" i="12"/>
  <c r="J254" i="12"/>
  <c r="G254" i="12"/>
  <c r="D254" i="12"/>
  <c r="P253" i="12"/>
  <c r="M253" i="12"/>
  <c r="J253" i="12"/>
  <c r="G253" i="12"/>
  <c r="D253" i="12"/>
  <c r="P251" i="12"/>
  <c r="M251" i="12"/>
  <c r="J251" i="12"/>
  <c r="G251" i="12"/>
  <c r="D251" i="12"/>
  <c r="P250" i="12"/>
  <c r="M250" i="12"/>
  <c r="J250" i="12"/>
  <c r="G250" i="12"/>
  <c r="D250" i="12"/>
  <c r="P249" i="12"/>
  <c r="M249" i="12"/>
  <c r="J249" i="12"/>
  <c r="G249" i="12"/>
  <c r="D249" i="12"/>
  <c r="P248" i="12"/>
  <c r="M248" i="12"/>
  <c r="J248" i="12"/>
  <c r="G248" i="12"/>
  <c r="D248" i="12"/>
  <c r="P247" i="12"/>
  <c r="M247" i="12"/>
  <c r="J247" i="12"/>
  <c r="G247" i="12"/>
  <c r="D247" i="12"/>
  <c r="P246" i="12"/>
  <c r="M246" i="12"/>
  <c r="J246" i="12"/>
  <c r="G246" i="12"/>
  <c r="D246" i="12"/>
  <c r="P245" i="12"/>
  <c r="M245" i="12"/>
  <c r="J245" i="12"/>
  <c r="G245" i="12"/>
  <c r="D245" i="12"/>
  <c r="P244" i="12"/>
  <c r="M244" i="12"/>
  <c r="J244" i="12"/>
  <c r="G244" i="12"/>
  <c r="D244" i="12"/>
  <c r="P243" i="12"/>
  <c r="M243" i="12"/>
  <c r="J243" i="12"/>
  <c r="G243" i="12"/>
  <c r="D243" i="12"/>
  <c r="P242" i="12"/>
  <c r="M242" i="12"/>
  <c r="J242" i="12"/>
  <c r="G242" i="12"/>
  <c r="D242" i="12"/>
  <c r="P241" i="12"/>
  <c r="M241" i="12"/>
  <c r="J241" i="12"/>
  <c r="G241" i="12"/>
  <c r="D241" i="12"/>
  <c r="P240" i="12"/>
  <c r="M240" i="12"/>
  <c r="J240" i="12"/>
  <c r="G240" i="12"/>
  <c r="D240" i="12"/>
  <c r="P238" i="12"/>
  <c r="M238" i="12"/>
  <c r="J238" i="12"/>
  <c r="G238" i="12"/>
  <c r="D238" i="12"/>
  <c r="P237" i="12"/>
  <c r="M237" i="12"/>
  <c r="G237" i="12"/>
  <c r="D237" i="12"/>
  <c r="P236" i="12"/>
  <c r="M236" i="12"/>
  <c r="G236" i="12"/>
  <c r="D236" i="12"/>
  <c r="P234" i="12"/>
  <c r="M234" i="12"/>
  <c r="J234" i="12"/>
  <c r="G234" i="12"/>
  <c r="D234" i="12"/>
  <c r="P233" i="12"/>
  <c r="M233" i="12"/>
  <c r="J233" i="12"/>
  <c r="G233" i="12"/>
  <c r="D233" i="12"/>
  <c r="P232" i="12"/>
  <c r="M232" i="12"/>
  <c r="J232" i="12"/>
  <c r="G232" i="12"/>
  <c r="D232" i="12"/>
  <c r="P231" i="12"/>
  <c r="M231" i="12"/>
  <c r="J231" i="12"/>
  <c r="G231" i="12"/>
  <c r="D231" i="12"/>
  <c r="P230" i="12"/>
  <c r="M230" i="12"/>
  <c r="J230" i="12"/>
  <c r="G230" i="12"/>
  <c r="D230" i="12"/>
  <c r="P229" i="12"/>
  <c r="M229" i="12"/>
  <c r="J229" i="12"/>
  <c r="G229" i="12"/>
  <c r="D229" i="12"/>
  <c r="P228" i="12"/>
  <c r="M228" i="12"/>
  <c r="J228" i="12"/>
  <c r="J226" i="12"/>
  <c r="J227" i="12"/>
  <c r="G228" i="12"/>
  <c r="D228" i="12"/>
  <c r="P227" i="12"/>
  <c r="M227" i="12"/>
  <c r="G227" i="12"/>
  <c r="D227" i="12"/>
  <c r="P226" i="12"/>
  <c r="M226" i="12"/>
  <c r="G226" i="12"/>
  <c r="D226" i="12"/>
  <c r="P224" i="12"/>
  <c r="M224" i="12"/>
  <c r="J224" i="12"/>
  <c r="G224" i="12"/>
  <c r="D224" i="12"/>
  <c r="P223" i="12"/>
  <c r="M223" i="12"/>
  <c r="J223" i="12"/>
  <c r="G223" i="12"/>
  <c r="D223" i="12"/>
  <c r="P222" i="12"/>
  <c r="M222" i="12"/>
  <c r="J222" i="12"/>
  <c r="G222" i="12"/>
  <c r="D222" i="12"/>
  <c r="P221" i="12"/>
  <c r="M221" i="12"/>
  <c r="J221" i="12"/>
  <c r="G221" i="12"/>
  <c r="D221" i="12"/>
  <c r="P220" i="12"/>
  <c r="M220" i="12"/>
  <c r="J220" i="12"/>
  <c r="G220" i="12"/>
  <c r="D220" i="12"/>
  <c r="P218" i="12"/>
  <c r="M218" i="12"/>
  <c r="J218" i="12"/>
  <c r="G218" i="12"/>
  <c r="D218" i="12"/>
  <c r="P217" i="12"/>
  <c r="M217" i="12"/>
  <c r="J217" i="12"/>
  <c r="G217" i="12"/>
  <c r="D217" i="12"/>
  <c r="P216" i="12"/>
  <c r="M216" i="12"/>
  <c r="J216" i="12"/>
  <c r="G216" i="12"/>
  <c r="D216" i="12"/>
  <c r="P215" i="12"/>
  <c r="M215" i="12"/>
  <c r="J215" i="12"/>
  <c r="G215" i="12"/>
  <c r="D215" i="12"/>
  <c r="P214" i="12"/>
  <c r="M214" i="12"/>
  <c r="J214" i="12"/>
  <c r="G214" i="12"/>
  <c r="D214" i="12"/>
  <c r="P213" i="12"/>
  <c r="M213" i="12"/>
  <c r="J213" i="12"/>
  <c r="G213" i="12"/>
  <c r="D213" i="12"/>
  <c r="P212" i="12"/>
  <c r="M212" i="12"/>
  <c r="J212" i="12"/>
  <c r="G212" i="12"/>
  <c r="D212" i="12"/>
  <c r="P210" i="12"/>
  <c r="M210" i="12"/>
  <c r="J210" i="12"/>
  <c r="G210" i="12"/>
  <c r="D210" i="12"/>
  <c r="P209" i="12"/>
  <c r="M209" i="12"/>
  <c r="J209" i="12"/>
  <c r="G209" i="12"/>
  <c r="D209" i="12"/>
  <c r="P208" i="12"/>
  <c r="M208" i="12"/>
  <c r="J208" i="12"/>
  <c r="G208" i="12"/>
  <c r="D208" i="12"/>
  <c r="P207" i="12"/>
  <c r="M207" i="12"/>
  <c r="J207" i="12"/>
  <c r="G207" i="12"/>
  <c r="D207" i="12"/>
  <c r="P206" i="12"/>
  <c r="M206" i="12"/>
  <c r="J206" i="12"/>
  <c r="G206" i="12"/>
  <c r="D206" i="12"/>
  <c r="P205" i="12"/>
  <c r="M205" i="12"/>
  <c r="J205" i="12"/>
  <c r="G205" i="12"/>
  <c r="D205" i="12"/>
  <c r="P204" i="12"/>
  <c r="M204" i="12"/>
  <c r="J204" i="12"/>
  <c r="G204" i="12"/>
  <c r="D204" i="12"/>
  <c r="P203" i="12"/>
  <c r="M203" i="12"/>
  <c r="J203" i="12"/>
  <c r="G203" i="12"/>
  <c r="D203" i="12"/>
  <c r="P202" i="12"/>
  <c r="M202" i="12"/>
  <c r="J202" i="12"/>
  <c r="G202" i="12"/>
  <c r="D202" i="12"/>
  <c r="P201" i="12"/>
  <c r="M201" i="12"/>
  <c r="J201" i="12"/>
  <c r="G201" i="12"/>
  <c r="D201" i="12"/>
  <c r="D200" i="12"/>
  <c r="P199" i="12"/>
  <c r="M199" i="12"/>
  <c r="J199" i="12"/>
  <c r="G199" i="12"/>
  <c r="D199" i="12"/>
  <c r="P198" i="12"/>
  <c r="M198" i="12"/>
  <c r="J198" i="12"/>
  <c r="G198" i="12"/>
  <c r="D198" i="12"/>
  <c r="P196" i="12"/>
  <c r="M196" i="12"/>
  <c r="J196" i="12"/>
  <c r="G196" i="12"/>
  <c r="D196" i="12"/>
  <c r="P195" i="12"/>
  <c r="M195" i="12"/>
  <c r="J195" i="12"/>
  <c r="G195" i="12"/>
  <c r="D195" i="12"/>
  <c r="P194" i="12"/>
  <c r="M194" i="12"/>
  <c r="J194" i="12"/>
  <c r="G194" i="12"/>
  <c r="D194" i="12"/>
  <c r="P193" i="12"/>
  <c r="M193" i="12"/>
  <c r="J193" i="12"/>
  <c r="G193" i="12"/>
  <c r="D193" i="12"/>
  <c r="P192" i="12"/>
  <c r="M192" i="12"/>
  <c r="J192" i="12"/>
  <c r="G192" i="12"/>
  <c r="D192" i="12"/>
  <c r="P191" i="12"/>
  <c r="M191" i="12"/>
  <c r="J191" i="12"/>
  <c r="D191" i="12"/>
  <c r="P190" i="12"/>
  <c r="M190" i="12"/>
  <c r="J190" i="12"/>
  <c r="D190" i="12"/>
  <c r="P189" i="12"/>
  <c r="M189" i="12"/>
  <c r="J189" i="12"/>
  <c r="D189" i="12"/>
  <c r="P188" i="12"/>
  <c r="M188" i="12"/>
  <c r="J188" i="12"/>
  <c r="D188" i="12"/>
  <c r="P187" i="12"/>
  <c r="M187" i="12"/>
  <c r="J187" i="12"/>
  <c r="D187" i="12"/>
  <c r="P186" i="12"/>
  <c r="M186" i="12"/>
  <c r="J186" i="12"/>
  <c r="D186" i="12"/>
  <c r="P184" i="12"/>
  <c r="M184" i="12"/>
  <c r="J184" i="12"/>
  <c r="D184" i="12"/>
  <c r="P182" i="12"/>
  <c r="M182" i="12"/>
  <c r="J182" i="12"/>
  <c r="G182" i="12"/>
  <c r="D182" i="12"/>
  <c r="P181" i="12"/>
  <c r="M181" i="12"/>
  <c r="J181" i="12"/>
  <c r="G181" i="12"/>
  <c r="D181" i="12"/>
  <c r="P180" i="12"/>
  <c r="M180" i="12"/>
  <c r="J180" i="12"/>
  <c r="G180" i="12"/>
  <c r="D180" i="12"/>
  <c r="P179" i="12"/>
  <c r="M179" i="12"/>
  <c r="J179" i="12"/>
  <c r="G179" i="12"/>
  <c r="D179" i="12"/>
  <c r="P178" i="12"/>
  <c r="P183" i="12" s="1"/>
  <c r="M178" i="12"/>
  <c r="J178" i="12"/>
  <c r="G178" i="12"/>
  <c r="D178" i="12"/>
  <c r="P177" i="12"/>
  <c r="M177" i="12"/>
  <c r="J177" i="12"/>
  <c r="G177" i="12"/>
  <c r="D177" i="12"/>
  <c r="P176" i="12"/>
  <c r="M176" i="12"/>
  <c r="J176" i="12"/>
  <c r="G176" i="12"/>
  <c r="D176" i="12"/>
  <c r="P175" i="12"/>
  <c r="M175" i="12"/>
  <c r="J175" i="12"/>
  <c r="G175" i="12"/>
  <c r="D175" i="12"/>
  <c r="P174" i="12"/>
  <c r="M174" i="12"/>
  <c r="J174" i="12"/>
  <c r="G174" i="12"/>
  <c r="D174" i="12"/>
  <c r="P173" i="12"/>
  <c r="M173" i="12"/>
  <c r="J173" i="12"/>
  <c r="G173" i="12"/>
  <c r="D173" i="12"/>
  <c r="P172" i="12"/>
  <c r="M172" i="12"/>
  <c r="J172" i="12"/>
  <c r="G172" i="12"/>
  <c r="D172" i="12"/>
  <c r="P171" i="12"/>
  <c r="M171" i="12"/>
  <c r="J171" i="12"/>
  <c r="G171" i="12"/>
  <c r="D171" i="12"/>
  <c r="P169" i="12"/>
  <c r="M169" i="12"/>
  <c r="J169" i="12"/>
  <c r="G169" i="12"/>
  <c r="D169" i="12"/>
  <c r="P168" i="12"/>
  <c r="M168" i="12"/>
  <c r="J168" i="12"/>
  <c r="G168" i="12"/>
  <c r="D168" i="12"/>
  <c r="P167" i="12"/>
  <c r="M167" i="12"/>
  <c r="J167" i="12"/>
  <c r="G167" i="12"/>
  <c r="D167" i="12"/>
  <c r="P166" i="12"/>
  <c r="M166" i="12"/>
  <c r="J166" i="12"/>
  <c r="G166" i="12"/>
  <c r="D166" i="12"/>
  <c r="P165" i="12"/>
  <c r="M165" i="12"/>
  <c r="J165" i="12"/>
  <c r="G165" i="12"/>
  <c r="D165" i="12"/>
  <c r="P164" i="12"/>
  <c r="M164" i="12"/>
  <c r="J164" i="12"/>
  <c r="G164" i="12"/>
  <c r="D164" i="12"/>
  <c r="P163" i="12"/>
  <c r="M163" i="12"/>
  <c r="J163" i="12"/>
  <c r="G163" i="12"/>
  <c r="D163" i="12"/>
  <c r="P162" i="12"/>
  <c r="M162" i="12"/>
  <c r="J162" i="12"/>
  <c r="G162" i="12"/>
  <c r="D162" i="12"/>
  <c r="P161" i="12"/>
  <c r="P170" i="12" s="1"/>
  <c r="M161" i="12"/>
  <c r="J161" i="12"/>
  <c r="G161" i="12"/>
  <c r="P159" i="12"/>
  <c r="M159" i="12"/>
  <c r="J159" i="12"/>
  <c r="G159" i="12"/>
  <c r="D159" i="12"/>
  <c r="P158" i="12"/>
  <c r="M158" i="12"/>
  <c r="J158" i="12"/>
  <c r="G158" i="12"/>
  <c r="D158" i="12"/>
  <c r="P157" i="12"/>
  <c r="M157" i="12"/>
  <c r="J157" i="12"/>
  <c r="G157" i="12"/>
  <c r="D157" i="12"/>
  <c r="P155" i="12"/>
  <c r="M155" i="12"/>
  <c r="J155" i="12"/>
  <c r="G155" i="12"/>
  <c r="D155" i="12"/>
  <c r="P154" i="12"/>
  <c r="M154" i="12"/>
  <c r="J154" i="12"/>
  <c r="G154" i="12"/>
  <c r="D154" i="12"/>
  <c r="P153" i="12"/>
  <c r="M153" i="12"/>
  <c r="J153" i="12"/>
  <c r="G153" i="12"/>
  <c r="D153" i="12"/>
  <c r="P152" i="12"/>
  <c r="M152" i="12"/>
  <c r="J152" i="12"/>
  <c r="G152" i="12"/>
  <c r="D152" i="12"/>
  <c r="P151" i="12"/>
  <c r="M151" i="12"/>
  <c r="J151" i="12"/>
  <c r="G151" i="12"/>
  <c r="D151" i="12"/>
  <c r="P150" i="12"/>
  <c r="M150" i="12"/>
  <c r="J150" i="12"/>
  <c r="G150" i="12"/>
  <c r="D150" i="12"/>
  <c r="P149" i="12"/>
  <c r="M149" i="12"/>
  <c r="J149" i="12"/>
  <c r="G149" i="12"/>
  <c r="D149" i="12"/>
  <c r="P148" i="12"/>
  <c r="M148" i="12"/>
  <c r="J148" i="12"/>
  <c r="G148" i="12"/>
  <c r="D148" i="12"/>
  <c r="P147" i="12"/>
  <c r="M147" i="12"/>
  <c r="J147" i="12"/>
  <c r="G147" i="12"/>
  <c r="D147" i="12"/>
  <c r="P146" i="12"/>
  <c r="M146" i="12"/>
  <c r="J146" i="12"/>
  <c r="G146" i="12"/>
  <c r="D146" i="12"/>
  <c r="P145" i="12"/>
  <c r="M145" i="12"/>
  <c r="J145" i="12"/>
  <c r="G145" i="12"/>
  <c r="D145" i="12"/>
  <c r="P144" i="12"/>
  <c r="M144" i="12"/>
  <c r="J144" i="12"/>
  <c r="G144" i="12"/>
  <c r="D144" i="12"/>
  <c r="P142" i="12"/>
  <c r="M142" i="12"/>
  <c r="J142" i="12"/>
  <c r="G142" i="12"/>
  <c r="D142" i="12"/>
  <c r="P141" i="12"/>
  <c r="M141" i="12"/>
  <c r="J141" i="12"/>
  <c r="G141" i="12"/>
  <c r="D141" i="12"/>
  <c r="P140" i="12"/>
  <c r="M140" i="12"/>
  <c r="J140" i="12"/>
  <c r="G140" i="12"/>
  <c r="D140" i="12"/>
  <c r="P139" i="12"/>
  <c r="M139" i="12"/>
  <c r="J139" i="12"/>
  <c r="G139" i="12"/>
  <c r="D139" i="12"/>
  <c r="P138" i="12"/>
  <c r="M138" i="12"/>
  <c r="J138" i="12"/>
  <c r="G138" i="12"/>
  <c r="D138" i="12"/>
  <c r="P137" i="12"/>
  <c r="M137" i="12"/>
  <c r="J137" i="12"/>
  <c r="G137" i="12"/>
  <c r="D137" i="12"/>
  <c r="P136" i="12"/>
  <c r="M136" i="12"/>
  <c r="J136" i="12"/>
  <c r="G136" i="12"/>
  <c r="D136" i="12"/>
  <c r="P135" i="12"/>
  <c r="M135" i="12"/>
  <c r="J135" i="12"/>
  <c r="G135" i="12"/>
  <c r="D135" i="12"/>
  <c r="P134" i="12"/>
  <c r="M134" i="12"/>
  <c r="J134" i="12"/>
  <c r="G134" i="12"/>
  <c r="D134" i="12"/>
  <c r="P133" i="12"/>
  <c r="M133" i="12"/>
  <c r="J133" i="12"/>
  <c r="G133" i="12"/>
  <c r="D133" i="12"/>
  <c r="P132" i="12"/>
  <c r="M132" i="12"/>
  <c r="J132" i="12"/>
  <c r="G132" i="12"/>
  <c r="D132" i="12"/>
  <c r="P131" i="12"/>
  <c r="M131" i="12"/>
  <c r="J131" i="12"/>
  <c r="G131" i="12"/>
  <c r="D131" i="12"/>
  <c r="P129" i="12"/>
  <c r="M129" i="12"/>
  <c r="J129" i="12"/>
  <c r="G129" i="12"/>
  <c r="D129" i="12"/>
  <c r="P128" i="12"/>
  <c r="M128" i="12"/>
  <c r="J128" i="12"/>
  <c r="G128" i="12"/>
  <c r="D128" i="12"/>
  <c r="P127" i="12"/>
  <c r="M127" i="12"/>
  <c r="J127" i="12"/>
  <c r="G127" i="12"/>
  <c r="D127" i="12"/>
  <c r="P126" i="12"/>
  <c r="M126" i="12"/>
  <c r="J126" i="12"/>
  <c r="G126" i="12"/>
  <c r="D126" i="12"/>
  <c r="P125" i="12"/>
  <c r="M125" i="12"/>
  <c r="J125" i="12"/>
  <c r="G125" i="12"/>
  <c r="D125" i="12"/>
  <c r="P124" i="12"/>
  <c r="M124" i="12"/>
  <c r="J124" i="12"/>
  <c r="G124" i="12"/>
  <c r="D124" i="12"/>
  <c r="P123" i="12"/>
  <c r="M123" i="12"/>
  <c r="J123" i="12"/>
  <c r="G123" i="12"/>
  <c r="D123" i="12"/>
  <c r="P122" i="12"/>
  <c r="M122" i="12"/>
  <c r="J122" i="12"/>
  <c r="G122" i="12"/>
  <c r="D122" i="12"/>
  <c r="P121" i="12"/>
  <c r="M121" i="12"/>
  <c r="J121" i="12"/>
  <c r="G121" i="12"/>
  <c r="D121" i="12"/>
  <c r="P120" i="12"/>
  <c r="M120" i="12"/>
  <c r="J120" i="12"/>
  <c r="G120" i="12"/>
  <c r="D120" i="12"/>
  <c r="P119" i="12"/>
  <c r="M119" i="12"/>
  <c r="J119" i="12"/>
  <c r="G119" i="12"/>
  <c r="D119" i="12"/>
  <c r="P118" i="12"/>
  <c r="M118" i="12"/>
  <c r="J118" i="12"/>
  <c r="G118" i="12"/>
  <c r="D118" i="12"/>
  <c r="P116" i="12"/>
  <c r="M116" i="12"/>
  <c r="J116" i="12"/>
  <c r="G116" i="12"/>
  <c r="D116" i="12"/>
  <c r="P115" i="12"/>
  <c r="M115" i="12"/>
  <c r="J115" i="12"/>
  <c r="G115" i="12"/>
  <c r="D115" i="12"/>
  <c r="P114" i="12"/>
  <c r="M114" i="12"/>
  <c r="J114" i="12"/>
  <c r="G114" i="12"/>
  <c r="D114" i="12"/>
  <c r="P113" i="12"/>
  <c r="M113" i="12"/>
  <c r="J113" i="12"/>
  <c r="G113" i="12"/>
  <c r="D113" i="12"/>
  <c r="P112" i="12"/>
  <c r="M112" i="12"/>
  <c r="J112" i="12"/>
  <c r="G112" i="12"/>
  <c r="D112" i="12"/>
  <c r="P111" i="12"/>
  <c r="M111" i="12"/>
  <c r="J111" i="12"/>
  <c r="G111" i="12"/>
  <c r="D111" i="12"/>
  <c r="P110" i="12"/>
  <c r="M110" i="12"/>
  <c r="J110" i="12"/>
  <c r="G110" i="12"/>
  <c r="D110" i="12"/>
  <c r="P109" i="12"/>
  <c r="M109" i="12"/>
  <c r="J109" i="12"/>
  <c r="G109" i="12"/>
  <c r="D109" i="12"/>
  <c r="P108" i="12"/>
  <c r="M108" i="12"/>
  <c r="J108" i="12"/>
  <c r="G108" i="12"/>
  <c r="D108" i="12"/>
  <c r="P107" i="12"/>
  <c r="M107" i="12"/>
  <c r="J107" i="12"/>
  <c r="G107" i="12"/>
  <c r="D107" i="12"/>
  <c r="P106" i="12"/>
  <c r="M106" i="12"/>
  <c r="J106" i="12"/>
  <c r="G106" i="12"/>
  <c r="D106" i="12"/>
  <c r="P105" i="12"/>
  <c r="M105" i="12"/>
  <c r="J105" i="12"/>
  <c r="G105" i="12"/>
  <c r="D105" i="12"/>
  <c r="P103" i="12"/>
  <c r="M103" i="12"/>
  <c r="J103" i="12"/>
  <c r="G103" i="12"/>
  <c r="D103" i="12"/>
  <c r="P102" i="12"/>
  <c r="M102" i="12"/>
  <c r="J102" i="12"/>
  <c r="G102" i="12"/>
  <c r="D102" i="12"/>
  <c r="P101" i="12"/>
  <c r="M101" i="12"/>
  <c r="J101" i="12"/>
  <c r="G101" i="12"/>
  <c r="D101" i="12"/>
  <c r="P100" i="12"/>
  <c r="M100" i="12"/>
  <c r="J100" i="12"/>
  <c r="G100" i="12"/>
  <c r="D100" i="12"/>
  <c r="P99" i="12"/>
  <c r="M99" i="12"/>
  <c r="J99" i="12"/>
  <c r="G99" i="12"/>
  <c r="D99" i="12"/>
  <c r="P98" i="12"/>
  <c r="M98" i="12"/>
  <c r="J98" i="12"/>
  <c r="G98" i="12"/>
  <c r="D98" i="12"/>
  <c r="P97" i="12"/>
  <c r="M97" i="12"/>
  <c r="J97" i="12"/>
  <c r="G97" i="12"/>
  <c r="D97" i="12"/>
  <c r="P96" i="12"/>
  <c r="M96" i="12"/>
  <c r="J96" i="12"/>
  <c r="G96" i="12"/>
  <c r="D96" i="12"/>
  <c r="P95" i="12"/>
  <c r="M95" i="12"/>
  <c r="J95" i="12"/>
  <c r="G95" i="12"/>
  <c r="D95" i="12"/>
  <c r="P94" i="12"/>
  <c r="M94" i="12"/>
  <c r="J94" i="12"/>
  <c r="G94" i="12"/>
  <c r="D94" i="12"/>
  <c r="P93" i="12"/>
  <c r="M93" i="12"/>
  <c r="J93" i="12"/>
  <c r="G93" i="12"/>
  <c r="D93" i="12"/>
  <c r="P92" i="12"/>
  <c r="M92" i="12"/>
  <c r="J92" i="12"/>
  <c r="G92" i="12"/>
  <c r="D92" i="12"/>
  <c r="P90" i="12"/>
  <c r="M90" i="12"/>
  <c r="J90" i="12"/>
  <c r="G90" i="12"/>
  <c r="D90" i="12"/>
  <c r="P89" i="12"/>
  <c r="M89" i="12"/>
  <c r="J89" i="12"/>
  <c r="G89" i="12"/>
  <c r="D89" i="12"/>
  <c r="P88" i="12"/>
  <c r="M88" i="12"/>
  <c r="J88" i="12"/>
  <c r="G88" i="12"/>
  <c r="D88" i="12"/>
  <c r="P87" i="12"/>
  <c r="M87" i="12"/>
  <c r="J87" i="12"/>
  <c r="G87" i="12"/>
  <c r="D87" i="12"/>
  <c r="P86" i="12"/>
  <c r="M86" i="12"/>
  <c r="J86" i="12"/>
  <c r="G86" i="12"/>
  <c r="D86" i="12"/>
  <c r="P85" i="12"/>
  <c r="M85" i="12"/>
  <c r="J85" i="12"/>
  <c r="G85" i="12"/>
  <c r="D85" i="12"/>
  <c r="P83" i="12"/>
  <c r="M83" i="12"/>
  <c r="J83" i="12"/>
  <c r="G83" i="12"/>
  <c r="D83" i="12"/>
  <c r="P76" i="12"/>
  <c r="M76" i="12"/>
  <c r="J76" i="12"/>
  <c r="G76" i="12"/>
  <c r="D76" i="12"/>
  <c r="P63" i="12"/>
  <c r="M63" i="12"/>
  <c r="J63" i="12"/>
  <c r="G63" i="12"/>
  <c r="D63" i="12"/>
  <c r="P50" i="12"/>
  <c r="M50" i="12"/>
  <c r="J50" i="12"/>
  <c r="G50" i="12"/>
  <c r="D50" i="12"/>
  <c r="P37" i="12"/>
  <c r="M37" i="12"/>
  <c r="J37" i="12"/>
  <c r="G37" i="12"/>
  <c r="D37" i="12"/>
  <c r="P24" i="12"/>
  <c r="M24" i="12"/>
  <c r="J24" i="12"/>
  <c r="G24" i="12"/>
  <c r="D24" i="12"/>
  <c r="P11" i="12"/>
  <c r="M11" i="12"/>
  <c r="J11" i="12"/>
  <c r="G11" i="12"/>
  <c r="D11" i="12"/>
  <c r="P269" i="11"/>
  <c r="M269" i="11"/>
  <c r="J269" i="11"/>
  <c r="G269" i="11"/>
  <c r="P268" i="11"/>
  <c r="M268" i="11"/>
  <c r="J268" i="11"/>
  <c r="G268" i="11"/>
  <c r="D268" i="11"/>
  <c r="P267" i="11"/>
  <c r="M267" i="11"/>
  <c r="J267" i="11"/>
  <c r="G267" i="11"/>
  <c r="D267" i="11"/>
  <c r="P266" i="11"/>
  <c r="P277" i="11" s="1"/>
  <c r="M266" i="11"/>
  <c r="J266" i="11"/>
  <c r="G266" i="11"/>
  <c r="D266" i="11"/>
  <c r="D277" i="11" s="1"/>
  <c r="P265" i="11"/>
  <c r="M265" i="11"/>
  <c r="J265" i="11"/>
  <c r="J277" i="11"/>
  <c r="G265" i="11"/>
  <c r="D265" i="11"/>
  <c r="P263" i="11"/>
  <c r="M263" i="11"/>
  <c r="J263" i="11"/>
  <c r="G263" i="11"/>
  <c r="D263" i="11"/>
  <c r="P262" i="11"/>
  <c r="M262" i="11"/>
  <c r="J262" i="11"/>
  <c r="G262" i="11"/>
  <c r="D262" i="11"/>
  <c r="P261" i="11"/>
  <c r="M261" i="11"/>
  <c r="J261" i="11"/>
  <c r="G261" i="11"/>
  <c r="D261" i="11"/>
  <c r="P260" i="11"/>
  <c r="M260" i="11"/>
  <c r="J260" i="11"/>
  <c r="G260" i="11"/>
  <c r="D260" i="11"/>
  <c r="P259" i="11"/>
  <c r="M259" i="11"/>
  <c r="J259" i="11"/>
  <c r="G259" i="11"/>
  <c r="D259" i="11"/>
  <c r="P258" i="11"/>
  <c r="M258" i="11"/>
  <c r="J258" i="11"/>
  <c r="G258" i="11"/>
  <c r="D258" i="11"/>
  <c r="P257" i="11"/>
  <c r="M257" i="11"/>
  <c r="J257" i="11"/>
  <c r="G257" i="11"/>
  <c r="D257" i="11"/>
  <c r="P256" i="11"/>
  <c r="M256" i="11"/>
  <c r="J256" i="11"/>
  <c r="J264" i="11" s="1"/>
  <c r="G256" i="11"/>
  <c r="D256" i="11"/>
  <c r="P255" i="11"/>
  <c r="M255" i="11"/>
  <c r="J255" i="11"/>
  <c r="G255" i="11"/>
  <c r="D255" i="11"/>
  <c r="P254" i="11"/>
  <c r="P264" i="11" s="1"/>
  <c r="M254" i="11"/>
  <c r="J254" i="11"/>
  <c r="G254" i="11"/>
  <c r="D254" i="11"/>
  <c r="P253" i="11"/>
  <c r="M253" i="11"/>
  <c r="J253" i="11"/>
  <c r="G253" i="11"/>
  <c r="G264" i="11" s="1"/>
  <c r="D253" i="11"/>
  <c r="P252" i="11"/>
  <c r="M252" i="11"/>
  <c r="J252" i="11"/>
  <c r="G252" i="11"/>
  <c r="D252" i="11"/>
  <c r="P250" i="11"/>
  <c r="M250" i="11"/>
  <c r="J250" i="11"/>
  <c r="G250" i="11"/>
  <c r="D250" i="11"/>
  <c r="P249" i="11"/>
  <c r="M249" i="11"/>
  <c r="J249" i="11"/>
  <c r="G249" i="11"/>
  <c r="D249" i="11"/>
  <c r="P248" i="11"/>
  <c r="M248" i="11"/>
  <c r="J248" i="11"/>
  <c r="G248" i="11"/>
  <c r="D248" i="11"/>
  <c r="P247" i="11"/>
  <c r="M247" i="11"/>
  <c r="J247" i="11"/>
  <c r="G247" i="11"/>
  <c r="D247" i="11"/>
  <c r="P246" i="11"/>
  <c r="M246" i="11"/>
  <c r="J246" i="11"/>
  <c r="G246" i="11"/>
  <c r="D246" i="11"/>
  <c r="P245" i="11"/>
  <c r="M245" i="11"/>
  <c r="J245" i="11"/>
  <c r="G245" i="11"/>
  <c r="D245" i="11"/>
  <c r="P244" i="11"/>
  <c r="M244" i="11"/>
  <c r="J244" i="11"/>
  <c r="G244" i="11"/>
  <c r="D244" i="11"/>
  <c r="P243" i="11"/>
  <c r="M243" i="11"/>
  <c r="J243" i="11"/>
  <c r="G243" i="11"/>
  <c r="D243" i="11"/>
  <c r="P242" i="11"/>
  <c r="M242" i="11"/>
  <c r="M251" i="11" s="1"/>
  <c r="J242" i="11"/>
  <c r="G242" i="11"/>
  <c r="D242" i="11"/>
  <c r="P241" i="11"/>
  <c r="M241" i="11"/>
  <c r="J241" i="11"/>
  <c r="G241" i="11"/>
  <c r="D241" i="11"/>
  <c r="D251" i="11" s="1"/>
  <c r="P240" i="11"/>
  <c r="M240" i="11"/>
  <c r="J240" i="11"/>
  <c r="G240" i="11"/>
  <c r="D240" i="11"/>
  <c r="P239" i="11"/>
  <c r="P251" i="11" s="1"/>
  <c r="M239" i="11"/>
  <c r="J239" i="11"/>
  <c r="J251" i="11" s="1"/>
  <c r="G239" i="11"/>
  <c r="D239" i="11"/>
  <c r="P237" i="11"/>
  <c r="M237" i="11"/>
  <c r="J237" i="11"/>
  <c r="G237" i="11"/>
  <c r="D237" i="11"/>
  <c r="P236" i="11"/>
  <c r="M236" i="11"/>
  <c r="J236" i="11"/>
  <c r="G236" i="11"/>
  <c r="D236" i="11"/>
  <c r="P235" i="11"/>
  <c r="M235" i="11"/>
  <c r="J235" i="11"/>
  <c r="G235" i="11"/>
  <c r="D235" i="11"/>
  <c r="P234" i="11"/>
  <c r="M234" i="11"/>
  <c r="J234" i="11"/>
  <c r="G234" i="11"/>
  <c r="D234" i="11"/>
  <c r="P233" i="11"/>
  <c r="M233" i="11"/>
  <c r="J233" i="11"/>
  <c r="G233" i="11"/>
  <c r="D233" i="11"/>
  <c r="P232" i="11"/>
  <c r="M232" i="11"/>
  <c r="J232" i="11"/>
  <c r="G232" i="11"/>
  <c r="D232" i="11"/>
  <c r="P231" i="11"/>
  <c r="M231" i="11"/>
  <c r="J231" i="11"/>
  <c r="G231" i="11"/>
  <c r="D231" i="11"/>
  <c r="P230" i="11"/>
  <c r="M230" i="11"/>
  <c r="J230" i="11"/>
  <c r="G230" i="11"/>
  <c r="D230" i="11"/>
  <c r="P229" i="11"/>
  <c r="M229" i="11"/>
  <c r="J229" i="11"/>
  <c r="G229" i="11"/>
  <c r="D229" i="11"/>
  <c r="P228" i="11"/>
  <c r="P238" i="11" s="1"/>
  <c r="M228" i="11"/>
  <c r="J228" i="11"/>
  <c r="G228" i="11"/>
  <c r="D228" i="11"/>
  <c r="P227" i="11"/>
  <c r="M227" i="11"/>
  <c r="J227" i="11"/>
  <c r="G227" i="11"/>
  <c r="G238" i="11" s="1"/>
  <c r="D227" i="11"/>
  <c r="P226" i="11"/>
  <c r="M226" i="11"/>
  <c r="J226" i="11"/>
  <c r="G226" i="11"/>
  <c r="D226" i="11"/>
  <c r="P224" i="11"/>
  <c r="M224" i="11"/>
  <c r="J224" i="11"/>
  <c r="G224" i="11"/>
  <c r="D224" i="11"/>
  <c r="P223" i="11"/>
  <c r="M223" i="11"/>
  <c r="J223" i="11"/>
  <c r="G223" i="11"/>
  <c r="D223" i="11"/>
  <c r="P222" i="11"/>
  <c r="M222" i="11"/>
  <c r="J222" i="11"/>
  <c r="G222" i="11"/>
  <c r="D222" i="11"/>
  <c r="P221" i="11"/>
  <c r="M221" i="11"/>
  <c r="J221" i="11"/>
  <c r="G221" i="11"/>
  <c r="D221" i="11"/>
  <c r="P220" i="11"/>
  <c r="M220" i="11"/>
  <c r="J220" i="11"/>
  <c r="G220" i="11"/>
  <c r="D220" i="11"/>
  <c r="P219" i="11"/>
  <c r="P225" i="11" s="1"/>
  <c r="M219" i="11"/>
  <c r="J219" i="11"/>
  <c r="G219" i="11"/>
  <c r="D219" i="11"/>
  <c r="P218" i="11"/>
  <c r="M218" i="11"/>
  <c r="J218" i="11"/>
  <c r="G218" i="11"/>
  <c r="G225" i="11" s="1"/>
  <c r="D218" i="11"/>
  <c r="P217" i="11"/>
  <c r="M217" i="11"/>
  <c r="J217" i="11"/>
  <c r="G217" i="11"/>
  <c r="D217" i="11"/>
  <c r="P216" i="11"/>
  <c r="M216" i="11"/>
  <c r="M225" i="11" s="1"/>
  <c r="J216" i="11"/>
  <c r="G216" i="11"/>
  <c r="D216" i="11"/>
  <c r="P215" i="11"/>
  <c r="M215" i="11"/>
  <c r="J215" i="11"/>
  <c r="G215" i="11"/>
  <c r="D215" i="11"/>
  <c r="D225" i="11" s="1"/>
  <c r="P214" i="11"/>
  <c r="M214" i="11"/>
  <c r="J214" i="11"/>
  <c r="G214" i="11"/>
  <c r="D214" i="11"/>
  <c r="P213" i="11"/>
  <c r="M213" i="11"/>
  <c r="J213" i="11"/>
  <c r="J225" i="11" s="1"/>
  <c r="G213" i="11"/>
  <c r="D213" i="11"/>
  <c r="P211" i="11"/>
  <c r="M211" i="11"/>
  <c r="J211" i="11"/>
  <c r="G211" i="11"/>
  <c r="D211" i="11"/>
  <c r="P210" i="11"/>
  <c r="M210" i="11"/>
  <c r="J210" i="11"/>
  <c r="G210" i="11"/>
  <c r="D210" i="11"/>
  <c r="P209" i="11"/>
  <c r="M209" i="11"/>
  <c r="J209" i="11"/>
  <c r="G209" i="11"/>
  <c r="D209" i="11"/>
  <c r="P208" i="11"/>
  <c r="M208" i="11"/>
  <c r="J208" i="11"/>
  <c r="G208" i="11"/>
  <c r="D208" i="11"/>
  <c r="P207" i="11"/>
  <c r="M207" i="11"/>
  <c r="J207" i="11"/>
  <c r="G207" i="11"/>
  <c r="D207" i="11"/>
  <c r="P206" i="11"/>
  <c r="M206" i="11"/>
  <c r="J206" i="11"/>
  <c r="G206" i="11"/>
  <c r="D206" i="11"/>
  <c r="P205" i="11"/>
  <c r="M205" i="11"/>
  <c r="J205" i="11"/>
  <c r="G205" i="11"/>
  <c r="D205" i="11"/>
  <c r="P204" i="11"/>
  <c r="M204" i="11"/>
  <c r="J204" i="11"/>
  <c r="J212" i="11" s="1"/>
  <c r="G204" i="11"/>
  <c r="D204" i="11"/>
  <c r="P203" i="11"/>
  <c r="M203" i="11"/>
  <c r="J203" i="11"/>
  <c r="G203" i="11"/>
  <c r="D203" i="11"/>
  <c r="P202" i="11"/>
  <c r="P212" i="11" s="1"/>
  <c r="M202" i="11"/>
  <c r="J202" i="11"/>
  <c r="G202" i="11"/>
  <c r="D202" i="11"/>
  <c r="P201" i="11"/>
  <c r="M201" i="11"/>
  <c r="J201" i="11"/>
  <c r="G201" i="11"/>
  <c r="G212" i="11" s="1"/>
  <c r="D201" i="11"/>
  <c r="P200" i="11"/>
  <c r="M200" i="11"/>
  <c r="J200" i="11"/>
  <c r="G200" i="11"/>
  <c r="D200" i="11"/>
  <c r="P198" i="11"/>
  <c r="M198" i="11"/>
  <c r="J198" i="11"/>
  <c r="G198" i="11"/>
  <c r="D198" i="11"/>
  <c r="P197" i="11"/>
  <c r="M197" i="11"/>
  <c r="J197" i="11"/>
  <c r="G197" i="11"/>
  <c r="D197" i="11"/>
  <c r="P196" i="11"/>
  <c r="M196" i="11"/>
  <c r="J196" i="11"/>
  <c r="G196" i="11"/>
  <c r="D196" i="11"/>
  <c r="P195" i="11"/>
  <c r="M195" i="11"/>
  <c r="J195" i="11"/>
  <c r="G195" i="11"/>
  <c r="D195" i="11"/>
  <c r="P194" i="11"/>
  <c r="M194" i="11"/>
  <c r="J194" i="11"/>
  <c r="G194" i="11"/>
  <c r="D194" i="11"/>
  <c r="P193" i="11"/>
  <c r="M193" i="11"/>
  <c r="J193" i="11"/>
  <c r="G193" i="11"/>
  <c r="D193" i="11"/>
  <c r="P192" i="11"/>
  <c r="M192" i="11"/>
  <c r="J192" i="11"/>
  <c r="G192" i="11"/>
  <c r="D192" i="11"/>
  <c r="P191" i="11"/>
  <c r="M191" i="11"/>
  <c r="J191" i="11"/>
  <c r="G191" i="11"/>
  <c r="D191" i="11"/>
  <c r="P190" i="11"/>
  <c r="M190" i="11"/>
  <c r="M199" i="11" s="1"/>
  <c r="J190" i="11"/>
  <c r="G190" i="11"/>
  <c r="D190" i="11"/>
  <c r="P189" i="11"/>
  <c r="M189" i="11"/>
  <c r="J189" i="11"/>
  <c r="G189" i="11"/>
  <c r="D189" i="11"/>
  <c r="D199" i="11" s="1"/>
  <c r="P188" i="11"/>
  <c r="M188" i="11"/>
  <c r="J188" i="11"/>
  <c r="G188" i="11"/>
  <c r="D188" i="11"/>
  <c r="P187" i="11"/>
  <c r="P199" i="11" s="1"/>
  <c r="M187" i="11"/>
  <c r="J187" i="11"/>
  <c r="J199" i="11" s="1"/>
  <c r="G187" i="11"/>
  <c r="D187" i="11"/>
  <c r="P185" i="11"/>
  <c r="M185" i="11"/>
  <c r="J185" i="11"/>
  <c r="G185" i="11"/>
  <c r="D185" i="11"/>
  <c r="P184" i="11"/>
  <c r="M184" i="11"/>
  <c r="J184" i="11"/>
  <c r="G184" i="11"/>
  <c r="D184" i="11"/>
  <c r="P183" i="11"/>
  <c r="M183" i="11"/>
  <c r="J183" i="11"/>
  <c r="G183" i="11"/>
  <c r="D183" i="11"/>
  <c r="P182" i="11"/>
  <c r="M182" i="11"/>
  <c r="J182" i="11"/>
  <c r="G182" i="11"/>
  <c r="D182" i="11"/>
  <c r="P181" i="11"/>
  <c r="M181" i="11"/>
  <c r="J181" i="11"/>
  <c r="G181" i="11"/>
  <c r="D181" i="11"/>
  <c r="P180" i="11"/>
  <c r="M180" i="11"/>
  <c r="J180" i="11"/>
  <c r="G180" i="11"/>
  <c r="D180" i="11"/>
  <c r="P179" i="11"/>
  <c r="M179" i="11"/>
  <c r="J179" i="11"/>
  <c r="G179" i="11"/>
  <c r="D179" i="11"/>
  <c r="P178" i="11"/>
  <c r="M178" i="11"/>
  <c r="J178" i="11"/>
  <c r="G178" i="11"/>
  <c r="D178" i="11"/>
  <c r="P177" i="11"/>
  <c r="M177" i="11"/>
  <c r="J177" i="11"/>
  <c r="G177" i="11"/>
  <c r="D177" i="11"/>
  <c r="P176" i="11"/>
  <c r="P186" i="11" s="1"/>
  <c r="M176" i="11"/>
  <c r="J176" i="11"/>
  <c r="G176" i="11"/>
  <c r="D176" i="11"/>
  <c r="P175" i="11"/>
  <c r="M175" i="11"/>
  <c r="J175" i="11"/>
  <c r="G175" i="11"/>
  <c r="G186" i="11" s="1"/>
  <c r="D175" i="11"/>
  <c r="P174" i="11"/>
  <c r="M174" i="11"/>
  <c r="J174" i="11"/>
  <c r="G174" i="11"/>
  <c r="D174" i="11"/>
  <c r="P172" i="11"/>
  <c r="M172" i="11"/>
  <c r="J172" i="11"/>
  <c r="G172" i="11"/>
  <c r="D172" i="11"/>
  <c r="P171" i="11"/>
  <c r="M171" i="11"/>
  <c r="J171" i="11"/>
  <c r="G171" i="11"/>
  <c r="D171" i="11"/>
  <c r="P170" i="11"/>
  <c r="M170" i="11"/>
  <c r="J170" i="11"/>
  <c r="G170" i="11"/>
  <c r="D170" i="11"/>
  <c r="P169" i="11"/>
  <c r="M169" i="11"/>
  <c r="J169" i="11"/>
  <c r="G169" i="11"/>
  <c r="D169" i="11"/>
  <c r="P168" i="11"/>
  <c r="M168" i="11"/>
  <c r="J168" i="11"/>
  <c r="G168" i="11"/>
  <c r="D168" i="11"/>
  <c r="P167" i="11"/>
  <c r="M167" i="11"/>
  <c r="J167" i="11"/>
  <c r="G167" i="11"/>
  <c r="D167" i="11"/>
  <c r="P166" i="11"/>
  <c r="M166" i="11"/>
  <c r="J166" i="11"/>
  <c r="G166" i="11"/>
  <c r="G173" i="11" s="1"/>
  <c r="D166" i="11"/>
  <c r="P165" i="11"/>
  <c r="M165" i="11"/>
  <c r="J165" i="11"/>
  <c r="G165" i="11"/>
  <c r="D165" i="11"/>
  <c r="P164" i="11"/>
  <c r="M164" i="11"/>
  <c r="M173" i="11" s="1"/>
  <c r="J164" i="11"/>
  <c r="G164" i="11"/>
  <c r="D164" i="11"/>
  <c r="P163" i="11"/>
  <c r="M163" i="11"/>
  <c r="J163" i="11"/>
  <c r="G163" i="11"/>
  <c r="D163" i="11"/>
  <c r="D173" i="11" s="1"/>
  <c r="P162" i="11"/>
  <c r="M162" i="11"/>
  <c r="J162" i="11"/>
  <c r="G162" i="11"/>
  <c r="D162" i="11"/>
  <c r="P161" i="11"/>
  <c r="P173" i="11" s="1"/>
  <c r="M161" i="11"/>
  <c r="J161" i="11"/>
  <c r="J173" i="11" s="1"/>
  <c r="G161" i="11"/>
  <c r="D161" i="11"/>
  <c r="P159" i="11"/>
  <c r="M159" i="11"/>
  <c r="J159" i="11"/>
  <c r="G159" i="11"/>
  <c r="D159" i="11"/>
  <c r="P158" i="11"/>
  <c r="M158" i="11"/>
  <c r="J158" i="11"/>
  <c r="G158" i="11"/>
  <c r="D158" i="11"/>
  <c r="P157" i="11"/>
  <c r="M157" i="11"/>
  <c r="J157" i="11"/>
  <c r="G157" i="11"/>
  <c r="D157" i="11"/>
  <c r="P156" i="11"/>
  <c r="M156" i="11"/>
  <c r="J156" i="11"/>
  <c r="G156" i="11"/>
  <c r="D156" i="11"/>
  <c r="P155" i="11"/>
  <c r="M155" i="11"/>
  <c r="J155" i="11"/>
  <c r="G155" i="11"/>
  <c r="D155" i="11"/>
  <c r="P154" i="11"/>
  <c r="M154" i="11"/>
  <c r="J154" i="11"/>
  <c r="G154" i="11"/>
  <c r="D154" i="11"/>
  <c r="P153" i="11"/>
  <c r="M153" i="11"/>
  <c r="J153" i="11"/>
  <c r="G153" i="11"/>
  <c r="D153" i="11"/>
  <c r="P152" i="11"/>
  <c r="M152" i="11"/>
  <c r="J152" i="11"/>
  <c r="G152" i="11"/>
  <c r="D152" i="11"/>
  <c r="P151" i="11"/>
  <c r="M151" i="11"/>
  <c r="J151" i="11"/>
  <c r="G151" i="11"/>
  <c r="D151" i="11"/>
  <c r="P150" i="11"/>
  <c r="P160" i="11" s="1"/>
  <c r="M150" i="11"/>
  <c r="J150" i="11"/>
  <c r="G150" i="11"/>
  <c r="D150" i="11"/>
  <c r="P149" i="11"/>
  <c r="M149" i="11"/>
  <c r="J149" i="11"/>
  <c r="G149" i="11"/>
  <c r="G160" i="11" s="1"/>
  <c r="D149" i="11"/>
  <c r="P148" i="11"/>
  <c r="M148" i="11"/>
  <c r="J148" i="11"/>
  <c r="J160" i="11" s="1"/>
  <c r="G148" i="11"/>
  <c r="D148" i="11"/>
  <c r="P146" i="11"/>
  <c r="M146" i="11"/>
  <c r="J146" i="11"/>
  <c r="G146" i="11"/>
  <c r="D146" i="11"/>
  <c r="P145" i="11"/>
  <c r="M145" i="11"/>
  <c r="J145" i="11"/>
  <c r="G145" i="11"/>
  <c r="D145" i="11"/>
  <c r="P144" i="11"/>
  <c r="M144" i="11"/>
  <c r="J144" i="11"/>
  <c r="G144" i="11"/>
  <c r="D144" i="11"/>
  <c r="P143" i="11"/>
  <c r="M143" i="11"/>
  <c r="J143" i="11"/>
  <c r="G143" i="11"/>
  <c r="D143" i="11"/>
  <c r="P142" i="11"/>
  <c r="M142" i="11"/>
  <c r="J142" i="11"/>
  <c r="G142" i="11"/>
  <c r="D142" i="11"/>
  <c r="P141" i="11"/>
  <c r="M141" i="11"/>
  <c r="J141" i="11"/>
  <c r="G141" i="11"/>
  <c r="D141" i="11"/>
  <c r="P140" i="11"/>
  <c r="M140" i="11"/>
  <c r="J140" i="11"/>
  <c r="G140" i="11"/>
  <c r="D140" i="11"/>
  <c r="P139" i="11"/>
  <c r="M139" i="11"/>
  <c r="J139" i="11"/>
  <c r="G139" i="11"/>
  <c r="D139" i="11"/>
  <c r="P138" i="11"/>
  <c r="M138" i="11"/>
  <c r="M147" i="11" s="1"/>
  <c r="J138" i="11"/>
  <c r="G138" i="11"/>
  <c r="D138" i="11"/>
  <c r="P137" i="11"/>
  <c r="M137" i="11"/>
  <c r="J137" i="11"/>
  <c r="G137" i="11"/>
  <c r="D137" i="11"/>
  <c r="D147" i="11" s="1"/>
  <c r="P136" i="11"/>
  <c r="M136" i="11"/>
  <c r="J136" i="11"/>
  <c r="G136" i="11"/>
  <c r="D136" i="11"/>
  <c r="P135" i="11"/>
  <c r="P147" i="11" s="1"/>
  <c r="M135" i="11"/>
  <c r="J135" i="11"/>
  <c r="J147" i="11" s="1"/>
  <c r="G135" i="11"/>
  <c r="D135" i="11"/>
  <c r="P133" i="11"/>
  <c r="M133" i="11"/>
  <c r="J133" i="11"/>
  <c r="G133" i="11"/>
  <c r="D133" i="11"/>
  <c r="P132" i="11"/>
  <c r="M132" i="11"/>
  <c r="J132" i="11"/>
  <c r="G132" i="11"/>
  <c r="D132" i="11"/>
  <c r="P131" i="11"/>
  <c r="M131" i="11"/>
  <c r="J131" i="11"/>
  <c r="G131" i="11"/>
  <c r="D131" i="11"/>
  <c r="P130" i="11"/>
  <c r="M130" i="11"/>
  <c r="J130" i="11"/>
  <c r="G130" i="11"/>
  <c r="D130" i="11"/>
  <c r="P129" i="11"/>
  <c r="M129" i="11"/>
  <c r="J129" i="11"/>
  <c r="G129" i="11"/>
  <c r="D129" i="11"/>
  <c r="P128" i="11"/>
  <c r="M128" i="11"/>
  <c r="J128" i="11"/>
  <c r="G128" i="11"/>
  <c r="D128" i="11"/>
  <c r="P127" i="11"/>
  <c r="M127" i="11"/>
  <c r="J127" i="11"/>
  <c r="G127" i="11"/>
  <c r="D127" i="11"/>
  <c r="P126" i="11"/>
  <c r="M126" i="11"/>
  <c r="J126" i="11"/>
  <c r="G126" i="11"/>
  <c r="D126" i="11"/>
  <c r="P125" i="11"/>
  <c r="M125" i="11"/>
  <c r="J125" i="11"/>
  <c r="G125" i="11"/>
  <c r="D125" i="11"/>
  <c r="P124" i="11"/>
  <c r="P134" i="11" s="1"/>
  <c r="M124" i="11"/>
  <c r="J124" i="11"/>
  <c r="G124" i="11"/>
  <c r="D124" i="11"/>
  <c r="P123" i="11"/>
  <c r="M123" i="11"/>
  <c r="J123" i="11"/>
  <c r="G123" i="11"/>
  <c r="G134" i="11" s="1"/>
  <c r="D123" i="11"/>
  <c r="P122" i="11"/>
  <c r="M122" i="11"/>
  <c r="J122" i="11"/>
  <c r="G122" i="11"/>
  <c r="D122" i="11"/>
  <c r="P120" i="11"/>
  <c r="M120" i="11"/>
  <c r="J120" i="11"/>
  <c r="G120" i="11"/>
  <c r="D120" i="11"/>
  <c r="P119" i="11"/>
  <c r="M119" i="11"/>
  <c r="J119" i="11"/>
  <c r="G119" i="11"/>
  <c r="D119" i="11"/>
  <c r="P118" i="11"/>
  <c r="M118" i="11"/>
  <c r="J118" i="11"/>
  <c r="G118" i="11"/>
  <c r="D118" i="11"/>
  <c r="P117" i="11"/>
  <c r="M117" i="11"/>
  <c r="J117" i="11"/>
  <c r="G117" i="11"/>
  <c r="D117" i="11"/>
  <c r="P116" i="11"/>
  <c r="M116" i="11"/>
  <c r="J116" i="11"/>
  <c r="G116" i="11"/>
  <c r="D116" i="11"/>
  <c r="P115" i="11"/>
  <c r="M115" i="11"/>
  <c r="J115" i="11"/>
  <c r="G115" i="11"/>
  <c r="D115" i="11"/>
  <c r="P114" i="11"/>
  <c r="M114" i="11"/>
  <c r="J114" i="11"/>
  <c r="G114" i="11"/>
  <c r="D114" i="11"/>
  <c r="P113" i="11"/>
  <c r="M113" i="11"/>
  <c r="J113" i="11"/>
  <c r="G113" i="11"/>
  <c r="D113" i="11"/>
  <c r="P112" i="11"/>
  <c r="M112" i="11"/>
  <c r="M121" i="11" s="1"/>
  <c r="J112" i="11"/>
  <c r="G112" i="11"/>
  <c r="D112" i="11"/>
  <c r="P111" i="11"/>
  <c r="M111" i="11"/>
  <c r="J111" i="11"/>
  <c r="G111" i="11"/>
  <c r="D111" i="11"/>
  <c r="D121" i="11" s="1"/>
  <c r="P110" i="11"/>
  <c r="M110" i="11"/>
  <c r="J110" i="11"/>
  <c r="G110" i="11"/>
  <c r="D110" i="11"/>
  <c r="P109" i="11"/>
  <c r="M109" i="11"/>
  <c r="J109" i="11"/>
  <c r="J121" i="11" s="1"/>
  <c r="G109" i="11"/>
  <c r="G121" i="11" s="1"/>
  <c r="D109" i="11"/>
  <c r="P107" i="11"/>
  <c r="M107" i="11"/>
  <c r="J107" i="11"/>
  <c r="G107" i="11"/>
  <c r="D107" i="11"/>
  <c r="P106" i="11"/>
  <c r="M106" i="11"/>
  <c r="J106" i="11"/>
  <c r="G106" i="11"/>
  <c r="D106" i="11"/>
  <c r="P105" i="11"/>
  <c r="M105" i="11"/>
  <c r="J105" i="11"/>
  <c r="G105" i="11"/>
  <c r="D105" i="11"/>
  <c r="P104" i="11"/>
  <c r="M104" i="11"/>
  <c r="J104" i="11"/>
  <c r="G104" i="11"/>
  <c r="D104" i="11"/>
  <c r="P103" i="11"/>
  <c r="M103" i="11"/>
  <c r="J103" i="11"/>
  <c r="G103" i="11"/>
  <c r="D103" i="11"/>
  <c r="P102" i="11"/>
  <c r="M102" i="11"/>
  <c r="J102" i="11"/>
  <c r="G102" i="11"/>
  <c r="D102" i="11"/>
  <c r="P101" i="11"/>
  <c r="M101" i="11"/>
  <c r="J101" i="11"/>
  <c r="G101" i="11"/>
  <c r="D101" i="11"/>
  <c r="P100" i="11"/>
  <c r="M100" i="11"/>
  <c r="J100" i="11"/>
  <c r="J108" i="11" s="1"/>
  <c r="G100" i="11"/>
  <c r="D100" i="11"/>
  <c r="P99" i="11"/>
  <c r="M99" i="11"/>
  <c r="J99" i="11"/>
  <c r="G99" i="11"/>
  <c r="D99" i="11"/>
  <c r="P98" i="11"/>
  <c r="P108" i="11" s="1"/>
  <c r="M98" i="11"/>
  <c r="J98" i="11"/>
  <c r="G98" i="11"/>
  <c r="D98" i="11"/>
  <c r="P97" i="11"/>
  <c r="M97" i="11"/>
  <c r="J97" i="11"/>
  <c r="G97" i="11"/>
  <c r="G108" i="11" s="1"/>
  <c r="D97" i="11"/>
  <c r="P96" i="11"/>
  <c r="M96" i="11"/>
  <c r="G96" i="11"/>
  <c r="D96" i="11"/>
  <c r="P94" i="11"/>
  <c r="M94" i="11"/>
  <c r="J94" i="11"/>
  <c r="G94" i="11"/>
  <c r="D94" i="11"/>
  <c r="P93" i="11"/>
  <c r="M93" i="11"/>
  <c r="J93" i="11"/>
  <c r="G93" i="11"/>
  <c r="D93" i="11"/>
  <c r="P92" i="11"/>
  <c r="M92" i="11"/>
  <c r="J92" i="11"/>
  <c r="G92" i="11"/>
  <c r="D92" i="11"/>
  <c r="P91" i="11"/>
  <c r="M91" i="11"/>
  <c r="J91" i="11"/>
  <c r="G91" i="11"/>
  <c r="D91" i="11"/>
  <c r="P90" i="11"/>
  <c r="M90" i="11"/>
  <c r="J90" i="11"/>
  <c r="G90" i="11"/>
  <c r="D90" i="11"/>
  <c r="P89" i="11"/>
  <c r="M89" i="11"/>
  <c r="J89" i="11"/>
  <c r="G89" i="11"/>
  <c r="D89" i="11"/>
  <c r="P87" i="11"/>
  <c r="M87" i="11"/>
  <c r="J87" i="11"/>
  <c r="G87" i="11"/>
  <c r="D87" i="11"/>
  <c r="P86" i="11"/>
  <c r="M86" i="11"/>
  <c r="J86" i="11"/>
  <c r="G86" i="11"/>
  <c r="D86" i="11"/>
  <c r="P85" i="11"/>
  <c r="M85" i="11"/>
  <c r="J85" i="11"/>
  <c r="J95" i="11" s="1"/>
  <c r="G85" i="11"/>
  <c r="D85" i="11"/>
  <c r="P84" i="11"/>
  <c r="M84" i="11"/>
  <c r="J84" i="11"/>
  <c r="G84" i="11"/>
  <c r="D84" i="11"/>
  <c r="P83" i="11"/>
  <c r="P95" i="11" s="1"/>
  <c r="M83" i="11"/>
  <c r="J83" i="11"/>
  <c r="G83" i="11"/>
  <c r="D83" i="11"/>
  <c r="P82" i="11"/>
  <c r="M82" i="11"/>
  <c r="J82" i="11"/>
  <c r="G82" i="11"/>
  <c r="G95" i="11" s="1"/>
  <c r="D82" i="11"/>
  <c r="P80" i="11"/>
  <c r="M80" i="11"/>
  <c r="J80" i="11"/>
  <c r="G80" i="11"/>
  <c r="D80" i="11"/>
  <c r="P79" i="11"/>
  <c r="M79" i="11"/>
  <c r="J79" i="11"/>
  <c r="G79" i="11"/>
  <c r="D79" i="11"/>
  <c r="P78" i="11"/>
  <c r="M78" i="11"/>
  <c r="J78" i="11"/>
  <c r="G78" i="11"/>
  <c r="D78" i="11"/>
  <c r="P77" i="11"/>
  <c r="M77" i="11"/>
  <c r="J77" i="11"/>
  <c r="G77" i="11"/>
  <c r="D77" i="11"/>
  <c r="P76" i="11"/>
  <c r="M76" i="11"/>
  <c r="J76" i="11"/>
  <c r="G76" i="11"/>
  <c r="D76" i="11"/>
  <c r="P75" i="11"/>
  <c r="M75" i="11"/>
  <c r="J75" i="11"/>
  <c r="G75" i="11"/>
  <c r="D75" i="11"/>
  <c r="P74" i="11"/>
  <c r="M74" i="11"/>
  <c r="J74" i="11"/>
  <c r="G74" i="11"/>
  <c r="D74" i="11"/>
  <c r="P73" i="11"/>
  <c r="M73" i="11"/>
  <c r="J73" i="11"/>
  <c r="G73" i="11"/>
  <c r="D73" i="11"/>
  <c r="P72" i="11"/>
  <c r="M72" i="11"/>
  <c r="J72" i="11"/>
  <c r="G72" i="11"/>
  <c r="D72" i="11"/>
  <c r="P71" i="11"/>
  <c r="M71" i="11"/>
  <c r="M81" i="11" s="1"/>
  <c r="J71" i="11"/>
  <c r="G71" i="11"/>
  <c r="D71" i="11"/>
  <c r="P70" i="11"/>
  <c r="M70" i="11"/>
  <c r="J70" i="11"/>
  <c r="G70" i="11"/>
  <c r="D70" i="11"/>
  <c r="D81" i="11" s="1"/>
  <c r="P69" i="11"/>
  <c r="M69" i="11"/>
  <c r="J69" i="11"/>
  <c r="G69" i="11"/>
  <c r="D69" i="11"/>
  <c r="P67" i="11"/>
  <c r="M67" i="11"/>
  <c r="J67" i="11"/>
  <c r="G67" i="11"/>
  <c r="D67" i="11"/>
  <c r="P65" i="11"/>
  <c r="M65" i="11"/>
  <c r="J65" i="11"/>
  <c r="G65" i="11"/>
  <c r="D65" i="11"/>
  <c r="P63" i="11"/>
  <c r="M63" i="11"/>
  <c r="J63" i="11"/>
  <c r="G63" i="11"/>
  <c r="D63" i="11"/>
  <c r="P61" i="11"/>
  <c r="M61" i="11"/>
  <c r="J61" i="11"/>
  <c r="G61" i="11"/>
  <c r="D61" i="11"/>
  <c r="P60" i="11"/>
  <c r="M60" i="11"/>
  <c r="J60" i="11"/>
  <c r="G60" i="11"/>
  <c r="D60" i="11"/>
  <c r="P59" i="11"/>
  <c r="M59" i="11"/>
  <c r="J59" i="11"/>
  <c r="G59" i="11"/>
  <c r="D59" i="11"/>
  <c r="P58" i="11"/>
  <c r="M58" i="11"/>
  <c r="J58" i="11"/>
  <c r="G58" i="11"/>
  <c r="D58" i="11"/>
  <c r="P57" i="11"/>
  <c r="M57" i="11"/>
  <c r="J57" i="11"/>
  <c r="G57" i="11"/>
  <c r="D57" i="11"/>
  <c r="P56" i="11"/>
  <c r="M56" i="11"/>
  <c r="J56" i="11"/>
  <c r="J68" i="11" s="1"/>
  <c r="G56" i="11"/>
  <c r="D56" i="11"/>
  <c r="P55" i="11"/>
  <c r="M55" i="11"/>
  <c r="J55" i="11"/>
  <c r="G55" i="11"/>
  <c r="D55" i="11"/>
  <c r="P54" i="11"/>
  <c r="P68" i="11" s="1"/>
  <c r="M54" i="11"/>
  <c r="J54" i="11"/>
  <c r="G54" i="11"/>
  <c r="D54" i="11"/>
  <c r="P53" i="11"/>
  <c r="M53" i="11"/>
  <c r="J53" i="11"/>
  <c r="G53" i="11"/>
  <c r="G68" i="11" s="1"/>
  <c r="D53" i="11"/>
  <c r="P51" i="11"/>
  <c r="M51" i="11"/>
  <c r="J51" i="11"/>
  <c r="G51" i="11"/>
  <c r="D51" i="11"/>
  <c r="P50" i="11"/>
  <c r="M50" i="11"/>
  <c r="J50" i="11"/>
  <c r="G50" i="11"/>
  <c r="D50" i="11"/>
  <c r="P49" i="11"/>
  <c r="M49" i="11"/>
  <c r="J49" i="11"/>
  <c r="G49" i="11"/>
  <c r="D49" i="11"/>
  <c r="P48" i="11"/>
  <c r="M48" i="11"/>
  <c r="J48" i="11"/>
  <c r="G48" i="11"/>
  <c r="D48" i="11"/>
  <c r="P47" i="11"/>
  <c r="M47" i="11"/>
  <c r="J47" i="11"/>
  <c r="G47" i="11"/>
  <c r="D47" i="11"/>
  <c r="P46" i="11"/>
  <c r="M46" i="11"/>
  <c r="J46" i="11"/>
  <c r="G46" i="11"/>
  <c r="D46" i="11"/>
  <c r="P45" i="11"/>
  <c r="M45" i="11"/>
  <c r="J45" i="11"/>
  <c r="G45" i="11"/>
  <c r="D45" i="11"/>
  <c r="P44" i="11"/>
  <c r="M44" i="11"/>
  <c r="J44" i="11"/>
  <c r="G44" i="11"/>
  <c r="G52" i="11" s="1"/>
  <c r="D44" i="11"/>
  <c r="P43" i="11"/>
  <c r="M43" i="11"/>
  <c r="J43" i="11"/>
  <c r="G43" i="11"/>
  <c r="D43" i="11"/>
  <c r="P42" i="11"/>
  <c r="M42" i="11"/>
  <c r="M52" i="11" s="1"/>
  <c r="J42" i="11"/>
  <c r="G42" i="11"/>
  <c r="D42" i="11"/>
  <c r="P41" i="11"/>
  <c r="M41" i="11"/>
  <c r="J41" i="11"/>
  <c r="G41" i="11"/>
  <c r="D41" i="11"/>
  <c r="D52" i="11" s="1"/>
  <c r="P40" i="11"/>
  <c r="M40" i="11"/>
  <c r="J40" i="11"/>
  <c r="G40" i="11"/>
  <c r="D40" i="11"/>
  <c r="P38" i="11"/>
  <c r="M38" i="11"/>
  <c r="J38" i="11"/>
  <c r="G38" i="11"/>
  <c r="D38" i="11"/>
  <c r="P37" i="11"/>
  <c r="M37" i="11"/>
  <c r="J37" i="11"/>
  <c r="G37" i="11"/>
  <c r="D37" i="11"/>
  <c r="P34" i="11"/>
  <c r="P36" i="11" s="1"/>
  <c r="M34" i="11"/>
  <c r="M36" i="11" s="1"/>
  <c r="J34" i="11"/>
  <c r="J36" i="11" s="1"/>
  <c r="G34" i="11"/>
  <c r="G36" i="11" s="1"/>
  <c r="D34" i="11"/>
  <c r="D36" i="11" s="1"/>
  <c r="P33" i="11"/>
  <c r="M33" i="11"/>
  <c r="J33" i="11"/>
  <c r="G33" i="11"/>
  <c r="D33" i="11"/>
  <c r="P32" i="11"/>
  <c r="M32" i="11"/>
  <c r="J32" i="11"/>
  <c r="G32" i="11"/>
  <c r="D32" i="11"/>
  <c r="P31" i="11"/>
  <c r="M31" i="11"/>
  <c r="J31" i="11"/>
  <c r="G31" i="11"/>
  <c r="D31" i="11"/>
  <c r="P30" i="11"/>
  <c r="M30" i="11"/>
  <c r="J30" i="11"/>
  <c r="G30" i="11"/>
  <c r="D30" i="11"/>
  <c r="P29" i="11"/>
  <c r="M29" i="11"/>
  <c r="J29" i="11"/>
  <c r="G29" i="11"/>
  <c r="D29" i="11"/>
  <c r="P28" i="11"/>
  <c r="M28" i="11"/>
  <c r="J28" i="11"/>
  <c r="G28" i="11"/>
  <c r="D28" i="11"/>
  <c r="P27" i="11"/>
  <c r="M27" i="11"/>
  <c r="J27" i="11"/>
  <c r="G27" i="11"/>
  <c r="D27" i="11"/>
  <c r="P26" i="11"/>
  <c r="M26" i="11"/>
  <c r="J26" i="11"/>
  <c r="G26" i="11"/>
  <c r="D26" i="11"/>
  <c r="P25" i="11"/>
  <c r="M25" i="11"/>
  <c r="J25" i="11"/>
  <c r="J39" i="11" s="1"/>
  <c r="G25" i="11"/>
  <c r="D25" i="11"/>
  <c r="P23" i="11"/>
  <c r="M23" i="11"/>
  <c r="J23" i="11"/>
  <c r="G23" i="11"/>
  <c r="D23" i="11"/>
  <c r="P22" i="11"/>
  <c r="M22" i="11"/>
  <c r="J22" i="11"/>
  <c r="G22" i="11"/>
  <c r="D22" i="11"/>
  <c r="P21" i="11"/>
  <c r="M21" i="11"/>
  <c r="J21" i="11"/>
  <c r="G21" i="11"/>
  <c r="D21" i="11"/>
  <c r="P20" i="11"/>
  <c r="M20" i="11"/>
  <c r="J20" i="11"/>
  <c r="G20" i="11"/>
  <c r="D20" i="11"/>
  <c r="P19" i="11"/>
  <c r="M19" i="11"/>
  <c r="J19" i="11"/>
  <c r="G19" i="11"/>
  <c r="D19" i="11"/>
  <c r="P18" i="11"/>
  <c r="M18" i="11"/>
  <c r="J18" i="11"/>
  <c r="G18" i="11"/>
  <c r="D18" i="11"/>
  <c r="P17" i="11"/>
  <c r="M17" i="11"/>
  <c r="J17" i="11"/>
  <c r="G17" i="11"/>
  <c r="D17" i="11"/>
  <c r="P16" i="11"/>
  <c r="M16" i="11"/>
  <c r="J16" i="11"/>
  <c r="G16" i="11"/>
  <c r="D16" i="11"/>
  <c r="P15" i="11"/>
  <c r="M15" i="11"/>
  <c r="J15" i="11"/>
  <c r="G15" i="11"/>
  <c r="D15" i="11"/>
  <c r="P13" i="11"/>
  <c r="M13" i="11"/>
  <c r="J13" i="11"/>
  <c r="G13" i="11"/>
  <c r="D13" i="11"/>
  <c r="P12" i="11"/>
  <c r="M12" i="11"/>
  <c r="J12" i="11"/>
  <c r="G12" i="11"/>
  <c r="D12" i="11"/>
  <c r="P11" i="11"/>
  <c r="M11" i="11"/>
  <c r="J11" i="11"/>
  <c r="G11" i="11"/>
  <c r="D11" i="11"/>
  <c r="P10" i="11"/>
  <c r="M10" i="11"/>
  <c r="J10" i="11"/>
  <c r="G10" i="11"/>
  <c r="D10" i="11"/>
  <c r="P9" i="11"/>
  <c r="M9" i="11"/>
  <c r="J9" i="11"/>
  <c r="G9" i="11"/>
  <c r="D9" i="11"/>
  <c r="P8" i="11"/>
  <c r="M8" i="11"/>
  <c r="J8" i="11"/>
  <c r="G8" i="11"/>
  <c r="D8" i="11"/>
  <c r="G277" i="11"/>
  <c r="G448" i="12"/>
  <c r="P305" i="12"/>
  <c r="M318" i="12"/>
  <c r="M422" i="12"/>
  <c r="D14" i="11"/>
  <c r="P39" i="11"/>
  <c r="J287" i="8"/>
  <c r="G287" i="8"/>
  <c r="D287" i="8"/>
  <c r="D296" i="8" s="1"/>
  <c r="P286" i="7"/>
  <c r="M286" i="7"/>
  <c r="J286" i="7"/>
  <c r="G286" i="7"/>
  <c r="D286" i="7"/>
  <c r="P285" i="7"/>
  <c r="M285" i="7"/>
  <c r="J285" i="7"/>
  <c r="G285" i="7"/>
  <c r="D285" i="7"/>
  <c r="J286" i="8"/>
  <c r="G286" i="8"/>
  <c r="D286" i="8"/>
  <c r="P284" i="7"/>
  <c r="M284" i="7"/>
  <c r="J284" i="7"/>
  <c r="G284" i="7"/>
  <c r="D284" i="7"/>
  <c r="J285" i="8"/>
  <c r="G285" i="8"/>
  <c r="D285" i="8"/>
  <c r="P283" i="7"/>
  <c r="M283" i="7"/>
  <c r="M295" i="7" s="1"/>
  <c r="J283" i="7"/>
  <c r="G283" i="7"/>
  <c r="D283" i="7"/>
  <c r="G277" i="7"/>
  <c r="G278" i="7"/>
  <c r="G279" i="7"/>
  <c r="J284" i="8"/>
  <c r="G284" i="8"/>
  <c r="D284" i="8"/>
  <c r="P281" i="7"/>
  <c r="M281" i="7"/>
  <c r="J281" i="7"/>
  <c r="G281" i="7"/>
  <c r="D281" i="7"/>
  <c r="J282" i="8"/>
  <c r="G282" i="8"/>
  <c r="D282" i="8"/>
  <c r="P280" i="7"/>
  <c r="M280" i="7"/>
  <c r="J280" i="7"/>
  <c r="G280" i="7"/>
  <c r="D280" i="7"/>
  <c r="J281" i="8"/>
  <c r="G281" i="8"/>
  <c r="D281" i="8"/>
  <c r="P279" i="7"/>
  <c r="M279" i="7"/>
  <c r="J279" i="7"/>
  <c r="D279" i="7"/>
  <c r="J280" i="8"/>
  <c r="G280" i="8"/>
  <c r="D280" i="8"/>
  <c r="J279" i="8"/>
  <c r="G279" i="8"/>
  <c r="D279" i="8"/>
  <c r="P278" i="7"/>
  <c r="M278" i="7"/>
  <c r="J278" i="7"/>
  <c r="D278" i="7"/>
  <c r="D9" i="8"/>
  <c r="G9" i="8"/>
  <c r="J9" i="8"/>
  <c r="D10" i="8"/>
  <c r="G10" i="8"/>
  <c r="J10" i="8"/>
  <c r="D11" i="8"/>
  <c r="G11" i="8"/>
  <c r="J11" i="8"/>
  <c r="D12" i="8"/>
  <c r="G12" i="8"/>
  <c r="J12" i="8"/>
  <c r="D13" i="8"/>
  <c r="G13" i="8"/>
  <c r="J13" i="8"/>
  <c r="D14" i="8"/>
  <c r="G14" i="8"/>
  <c r="J14" i="8"/>
  <c r="D15" i="8"/>
  <c r="G15" i="8"/>
  <c r="J15" i="8"/>
  <c r="D16" i="8"/>
  <c r="G16" i="8"/>
  <c r="J16" i="8"/>
  <c r="D17" i="8"/>
  <c r="G17" i="8"/>
  <c r="J17" i="8"/>
  <c r="D19" i="8"/>
  <c r="G19" i="8"/>
  <c r="J19" i="8"/>
  <c r="D20" i="8"/>
  <c r="G20" i="8"/>
  <c r="J20" i="8"/>
  <c r="D21" i="8"/>
  <c r="G21" i="8"/>
  <c r="J21" i="8"/>
  <c r="D22" i="8"/>
  <c r="G22" i="8"/>
  <c r="J22" i="8"/>
  <c r="D23" i="8"/>
  <c r="G23" i="8"/>
  <c r="J23" i="8"/>
  <c r="D24" i="8"/>
  <c r="G24" i="8"/>
  <c r="J24" i="8"/>
  <c r="D25" i="8"/>
  <c r="G25" i="8"/>
  <c r="J25" i="8"/>
  <c r="D26" i="8"/>
  <c r="G26" i="8"/>
  <c r="J26" i="8"/>
  <c r="D27" i="8"/>
  <c r="G27" i="8"/>
  <c r="J27" i="8"/>
  <c r="D28" i="8"/>
  <c r="G28" i="8"/>
  <c r="J28" i="8"/>
  <c r="D29" i="8"/>
  <c r="G29" i="8"/>
  <c r="J29" i="8"/>
  <c r="D30" i="8"/>
  <c r="G30" i="8"/>
  <c r="J30" i="8"/>
  <c r="D32" i="8"/>
  <c r="G32" i="8"/>
  <c r="J32" i="8"/>
  <c r="D34" i="8"/>
  <c r="G34" i="8"/>
  <c r="J34" i="8"/>
  <c r="D35" i="8"/>
  <c r="G35" i="8"/>
  <c r="J35" i="8"/>
  <c r="D36" i="8"/>
  <c r="G36" i="8"/>
  <c r="J36" i="8"/>
  <c r="D37" i="8"/>
  <c r="G37" i="8"/>
  <c r="J37" i="8"/>
  <c r="D38" i="8"/>
  <c r="G38" i="8"/>
  <c r="J38" i="8"/>
  <c r="D39" i="8"/>
  <c r="G39" i="8"/>
  <c r="J39" i="8"/>
  <c r="D40" i="8"/>
  <c r="G40" i="8"/>
  <c r="J40" i="8"/>
  <c r="D41" i="8"/>
  <c r="G41" i="8"/>
  <c r="J41" i="8"/>
  <c r="D42" i="8"/>
  <c r="G42" i="8"/>
  <c r="J42" i="8"/>
  <c r="D43" i="8"/>
  <c r="G43" i="8"/>
  <c r="J43" i="8"/>
  <c r="D44" i="8"/>
  <c r="G44" i="8"/>
  <c r="J44" i="8"/>
  <c r="D46" i="8"/>
  <c r="G46" i="8"/>
  <c r="J46" i="8"/>
  <c r="D47" i="8"/>
  <c r="G47" i="8"/>
  <c r="J47" i="8"/>
  <c r="D48" i="8"/>
  <c r="G48" i="8"/>
  <c r="J48" i="8"/>
  <c r="D49" i="8"/>
  <c r="G49" i="8"/>
  <c r="J49" i="8"/>
  <c r="D50" i="8"/>
  <c r="G50" i="8"/>
  <c r="G58" i="8" s="1"/>
  <c r="J50" i="8"/>
  <c r="D51" i="8"/>
  <c r="G51" i="8"/>
  <c r="J51" i="8"/>
  <c r="D52" i="8"/>
  <c r="G52" i="8"/>
  <c r="J52" i="8"/>
  <c r="D53" i="8"/>
  <c r="G53" i="8"/>
  <c r="J53" i="8"/>
  <c r="D54" i="8"/>
  <c r="G54" i="8"/>
  <c r="J54" i="8"/>
  <c r="D55" i="8"/>
  <c r="G55" i="8"/>
  <c r="J55" i="8"/>
  <c r="D56" i="8"/>
  <c r="G56" i="8"/>
  <c r="J56" i="8"/>
  <c r="D57" i="8"/>
  <c r="G57" i="8"/>
  <c r="J57" i="8"/>
  <c r="D59" i="8"/>
  <c r="G59" i="8"/>
  <c r="J59" i="8"/>
  <c r="D60" i="8"/>
  <c r="G60" i="8"/>
  <c r="J60" i="8"/>
  <c r="D61" i="8"/>
  <c r="G61" i="8"/>
  <c r="J61" i="8"/>
  <c r="D62" i="8"/>
  <c r="G62" i="8"/>
  <c r="J62" i="8"/>
  <c r="D63" i="8"/>
  <c r="G63" i="8"/>
  <c r="J63" i="8"/>
  <c r="D64" i="8"/>
  <c r="G64" i="8"/>
  <c r="J64" i="8"/>
  <c r="D65" i="8"/>
  <c r="G65" i="8"/>
  <c r="J65" i="8"/>
  <c r="D67" i="8"/>
  <c r="G67" i="8"/>
  <c r="J67" i="8"/>
  <c r="D68" i="8"/>
  <c r="G68" i="8"/>
  <c r="J68" i="8"/>
  <c r="D69" i="8"/>
  <c r="G69" i="8"/>
  <c r="J69" i="8"/>
  <c r="D70" i="8"/>
  <c r="G70" i="8"/>
  <c r="J70" i="8"/>
  <c r="D71" i="8"/>
  <c r="G71" i="8"/>
  <c r="J71" i="8"/>
  <c r="D73" i="8"/>
  <c r="G73" i="8"/>
  <c r="J73" i="8"/>
  <c r="D74" i="8"/>
  <c r="G74" i="8"/>
  <c r="J74" i="8"/>
  <c r="D75" i="8"/>
  <c r="G75" i="8"/>
  <c r="J75" i="8"/>
  <c r="D76" i="8"/>
  <c r="G76" i="8"/>
  <c r="J76" i="8"/>
  <c r="D77" i="8"/>
  <c r="G77" i="8"/>
  <c r="J77" i="8"/>
  <c r="D78" i="8"/>
  <c r="G78" i="8"/>
  <c r="J78" i="8"/>
  <c r="D79" i="8"/>
  <c r="G79" i="8"/>
  <c r="J79" i="8"/>
  <c r="D80" i="8"/>
  <c r="G80" i="8"/>
  <c r="J80" i="8"/>
  <c r="D81" i="8"/>
  <c r="G81" i="8"/>
  <c r="J81" i="8"/>
  <c r="D83" i="8"/>
  <c r="G83" i="8"/>
  <c r="J83" i="8"/>
  <c r="D84" i="8"/>
  <c r="G84" i="8"/>
  <c r="J84" i="8"/>
  <c r="D85" i="8"/>
  <c r="G85" i="8"/>
  <c r="J85" i="8"/>
  <c r="D88" i="8"/>
  <c r="G88" i="8"/>
  <c r="J88" i="8"/>
  <c r="D89" i="8"/>
  <c r="G89" i="8"/>
  <c r="J89" i="8"/>
  <c r="D90" i="8"/>
  <c r="G90" i="8"/>
  <c r="J90" i="8"/>
  <c r="D91" i="8"/>
  <c r="G91" i="8"/>
  <c r="J91" i="8"/>
  <c r="D92" i="8"/>
  <c r="G92" i="8"/>
  <c r="J92" i="8"/>
  <c r="D93" i="8"/>
  <c r="G93" i="8"/>
  <c r="J93" i="8"/>
  <c r="D94" i="8"/>
  <c r="G94" i="8"/>
  <c r="J94" i="8"/>
  <c r="D95" i="8"/>
  <c r="G95" i="8"/>
  <c r="J95" i="8"/>
  <c r="D96" i="8"/>
  <c r="G96" i="8"/>
  <c r="J96" i="8"/>
  <c r="D97" i="8"/>
  <c r="G97" i="8"/>
  <c r="J97" i="8"/>
  <c r="D98" i="8"/>
  <c r="G98" i="8"/>
  <c r="J98" i="8"/>
  <c r="D99" i="8"/>
  <c r="G99" i="8"/>
  <c r="J99" i="8"/>
  <c r="D101" i="8"/>
  <c r="G101" i="8"/>
  <c r="J101" i="8"/>
  <c r="D102" i="8"/>
  <c r="G102" i="8"/>
  <c r="J102" i="8"/>
  <c r="D103" i="8"/>
  <c r="G103" i="8"/>
  <c r="J103" i="8"/>
  <c r="D104" i="8"/>
  <c r="G104" i="8"/>
  <c r="J104" i="8"/>
  <c r="D105" i="8"/>
  <c r="G105" i="8"/>
  <c r="J105" i="8"/>
  <c r="D106" i="8"/>
  <c r="G106" i="8"/>
  <c r="J106" i="8"/>
  <c r="D107" i="8"/>
  <c r="G107" i="8"/>
  <c r="J107" i="8"/>
  <c r="D108" i="8"/>
  <c r="D114" i="8" s="1"/>
  <c r="G108" i="8"/>
  <c r="J108" i="8"/>
  <c r="D109" i="8"/>
  <c r="G109" i="8"/>
  <c r="J109" i="8"/>
  <c r="D110" i="8"/>
  <c r="G110" i="8"/>
  <c r="J110" i="8"/>
  <c r="D111" i="8"/>
  <c r="G111" i="8"/>
  <c r="J111" i="8"/>
  <c r="D112" i="8"/>
  <c r="G112" i="8"/>
  <c r="J112" i="8"/>
  <c r="D113" i="8"/>
  <c r="G113" i="8"/>
  <c r="J113" i="8"/>
  <c r="D115" i="8"/>
  <c r="G115" i="8"/>
  <c r="J115" i="8"/>
  <c r="D116" i="8"/>
  <c r="G116" i="8"/>
  <c r="J116" i="8"/>
  <c r="D117" i="8"/>
  <c r="G117" i="8"/>
  <c r="J117" i="8"/>
  <c r="D118" i="8"/>
  <c r="G118" i="8"/>
  <c r="J118" i="8"/>
  <c r="D119" i="8"/>
  <c r="G119" i="8"/>
  <c r="J119" i="8"/>
  <c r="D120" i="8"/>
  <c r="G120" i="8"/>
  <c r="J120" i="8"/>
  <c r="D121" i="8"/>
  <c r="G121" i="8"/>
  <c r="J121" i="8"/>
  <c r="D122" i="8"/>
  <c r="G122" i="8"/>
  <c r="J122" i="8"/>
  <c r="D123" i="8"/>
  <c r="G123" i="8"/>
  <c r="J123" i="8"/>
  <c r="D124" i="8"/>
  <c r="G124" i="8"/>
  <c r="J124" i="8"/>
  <c r="D125" i="8"/>
  <c r="G125" i="8"/>
  <c r="J125" i="8"/>
  <c r="D126" i="8"/>
  <c r="G126" i="8"/>
  <c r="J126" i="8"/>
  <c r="D128" i="8"/>
  <c r="G128" i="8"/>
  <c r="J128" i="8"/>
  <c r="D129" i="8"/>
  <c r="G129" i="8"/>
  <c r="J129" i="8"/>
  <c r="D130" i="8"/>
  <c r="G130" i="8"/>
  <c r="J130" i="8"/>
  <c r="D131" i="8"/>
  <c r="G131" i="8"/>
  <c r="J131" i="8"/>
  <c r="D132" i="8"/>
  <c r="G132" i="8"/>
  <c r="J132" i="8"/>
  <c r="D133" i="8"/>
  <c r="G133" i="8"/>
  <c r="J133" i="8"/>
  <c r="D134" i="8"/>
  <c r="G134" i="8"/>
  <c r="J134" i="8"/>
  <c r="D135" i="8"/>
  <c r="G135" i="8"/>
  <c r="J135" i="8"/>
  <c r="D136" i="8"/>
  <c r="G136" i="8"/>
  <c r="J136" i="8"/>
  <c r="D137" i="8"/>
  <c r="G137" i="8"/>
  <c r="J137" i="8"/>
  <c r="D138" i="8"/>
  <c r="G138" i="8"/>
  <c r="J138" i="8"/>
  <c r="D139" i="8"/>
  <c r="G139" i="8"/>
  <c r="J139" i="8"/>
  <c r="D141" i="8"/>
  <c r="G141" i="8"/>
  <c r="J141" i="8"/>
  <c r="D142" i="8"/>
  <c r="G142" i="8"/>
  <c r="J142" i="8"/>
  <c r="D143" i="8"/>
  <c r="G143" i="8"/>
  <c r="J143" i="8"/>
  <c r="D144" i="8"/>
  <c r="G144" i="8"/>
  <c r="J144" i="8"/>
  <c r="D145" i="8"/>
  <c r="G145" i="8"/>
  <c r="J145" i="8"/>
  <c r="D146" i="8"/>
  <c r="G146" i="8"/>
  <c r="J146" i="8"/>
  <c r="D147" i="8"/>
  <c r="G147" i="8"/>
  <c r="J147" i="8"/>
  <c r="D148" i="8"/>
  <c r="G148" i="8"/>
  <c r="G153" i="8" s="1"/>
  <c r="J148" i="8"/>
  <c r="D149" i="8"/>
  <c r="G149" i="8"/>
  <c r="J149" i="8"/>
  <c r="D150" i="8"/>
  <c r="G150" i="8"/>
  <c r="J150" i="8"/>
  <c r="D151" i="8"/>
  <c r="G151" i="8"/>
  <c r="J151" i="8"/>
  <c r="D154" i="8"/>
  <c r="G154" i="8"/>
  <c r="J154" i="8"/>
  <c r="D155" i="8"/>
  <c r="G155" i="8"/>
  <c r="J155" i="8"/>
  <c r="D156" i="8"/>
  <c r="G156" i="8"/>
  <c r="J156" i="8"/>
  <c r="D157" i="8"/>
  <c r="G157" i="8"/>
  <c r="J157" i="8"/>
  <c r="D158" i="8"/>
  <c r="G158" i="8"/>
  <c r="J158" i="8"/>
  <c r="D159" i="8"/>
  <c r="G159" i="8"/>
  <c r="J159" i="8"/>
  <c r="D160" i="8"/>
  <c r="G160" i="8"/>
  <c r="J160" i="8"/>
  <c r="D161" i="8"/>
  <c r="G161" i="8"/>
  <c r="J161" i="8"/>
  <c r="D162" i="8"/>
  <c r="G162" i="8"/>
  <c r="J162" i="8"/>
  <c r="D163" i="8"/>
  <c r="G163" i="8"/>
  <c r="J163" i="8"/>
  <c r="D164" i="8"/>
  <c r="G164" i="8"/>
  <c r="J164" i="8"/>
  <c r="D165" i="8"/>
  <c r="G165" i="8"/>
  <c r="J165" i="8"/>
  <c r="D167" i="8"/>
  <c r="G167" i="8"/>
  <c r="J167" i="8"/>
  <c r="D168" i="8"/>
  <c r="G168" i="8"/>
  <c r="J168" i="8"/>
  <c r="D169" i="8"/>
  <c r="G169" i="8"/>
  <c r="J169" i="8"/>
  <c r="D170" i="8"/>
  <c r="G170" i="8"/>
  <c r="J170" i="8"/>
  <c r="D171" i="8"/>
  <c r="G171" i="8"/>
  <c r="J171" i="8"/>
  <c r="D172" i="8"/>
  <c r="G172" i="8"/>
  <c r="J172" i="8"/>
  <c r="D173" i="8"/>
  <c r="G173" i="8"/>
  <c r="J173" i="8"/>
  <c r="D174" i="8"/>
  <c r="G174" i="8"/>
  <c r="J174" i="8"/>
  <c r="D175" i="8"/>
  <c r="G175" i="8"/>
  <c r="J175" i="8"/>
  <c r="D176" i="8"/>
  <c r="G176" i="8"/>
  <c r="J176" i="8"/>
  <c r="D177" i="8"/>
  <c r="G177" i="8"/>
  <c r="J177" i="8"/>
  <c r="D178" i="8"/>
  <c r="G178" i="8"/>
  <c r="J178" i="8"/>
  <c r="D180" i="8"/>
  <c r="G180" i="8"/>
  <c r="J180" i="8"/>
  <c r="D181" i="8"/>
  <c r="G181" i="8"/>
  <c r="J181" i="8"/>
  <c r="D182" i="8"/>
  <c r="G182" i="8"/>
  <c r="J182" i="8"/>
  <c r="D183" i="8"/>
  <c r="G183" i="8"/>
  <c r="J183" i="8"/>
  <c r="D184" i="8"/>
  <c r="G184" i="8"/>
  <c r="J184" i="8"/>
  <c r="D185" i="8"/>
  <c r="G185" i="8"/>
  <c r="J185" i="8"/>
  <c r="D186" i="8"/>
  <c r="G186" i="8"/>
  <c r="J186" i="8"/>
  <c r="D187" i="8"/>
  <c r="G187" i="8"/>
  <c r="J187" i="8"/>
  <c r="D188" i="8"/>
  <c r="G188" i="8"/>
  <c r="J188" i="8"/>
  <c r="D189" i="8"/>
  <c r="G189" i="8"/>
  <c r="J189" i="8"/>
  <c r="D190" i="8"/>
  <c r="G190" i="8"/>
  <c r="J190" i="8"/>
  <c r="D191" i="8"/>
  <c r="G191" i="8"/>
  <c r="J191" i="8"/>
  <c r="D193" i="8"/>
  <c r="G193" i="8"/>
  <c r="J193" i="8"/>
  <c r="D194" i="8"/>
  <c r="G194" i="8"/>
  <c r="J194" i="8"/>
  <c r="D195" i="8"/>
  <c r="G195" i="8"/>
  <c r="J195" i="8"/>
  <c r="D196" i="8"/>
  <c r="G196" i="8"/>
  <c r="J196" i="8"/>
  <c r="D197" i="8"/>
  <c r="G197" i="8"/>
  <c r="J197" i="8"/>
  <c r="D198" i="8"/>
  <c r="G198" i="8"/>
  <c r="J198" i="8"/>
  <c r="D199" i="8"/>
  <c r="G199" i="8"/>
  <c r="J199" i="8"/>
  <c r="D200" i="8"/>
  <c r="G200" i="8"/>
  <c r="J200" i="8"/>
  <c r="D201" i="8"/>
  <c r="G201" i="8"/>
  <c r="J201" i="8"/>
  <c r="D202" i="8"/>
  <c r="G202" i="8"/>
  <c r="J202" i="8"/>
  <c r="D203" i="8"/>
  <c r="G203" i="8"/>
  <c r="J203" i="8"/>
  <c r="D204" i="8"/>
  <c r="G204" i="8"/>
  <c r="J204" i="8"/>
  <c r="D206" i="8"/>
  <c r="G206" i="8"/>
  <c r="J206" i="8"/>
  <c r="D207" i="8"/>
  <c r="G207" i="8"/>
  <c r="J207" i="8"/>
  <c r="D208" i="8"/>
  <c r="G208" i="8"/>
  <c r="J208" i="8"/>
  <c r="D209" i="8"/>
  <c r="G209" i="8"/>
  <c r="J209" i="8"/>
  <c r="D210" i="8"/>
  <c r="G210" i="8"/>
  <c r="J210" i="8"/>
  <c r="D211" i="8"/>
  <c r="G211" i="8"/>
  <c r="J211" i="8"/>
  <c r="D212" i="8"/>
  <c r="G212" i="8"/>
  <c r="J212" i="8"/>
  <c r="D213" i="8"/>
  <c r="G213" i="8"/>
  <c r="J213" i="8"/>
  <c r="D214" i="8"/>
  <c r="G214" i="8"/>
  <c r="J214" i="8"/>
  <c r="D215" i="8"/>
  <c r="G215" i="8"/>
  <c r="J215" i="8"/>
  <c r="D216" i="8"/>
  <c r="G216" i="8"/>
  <c r="J216" i="8"/>
  <c r="D217" i="8"/>
  <c r="G217" i="8"/>
  <c r="J217" i="8"/>
  <c r="D219" i="8"/>
  <c r="G219" i="8"/>
  <c r="J219" i="8"/>
  <c r="D220" i="8"/>
  <c r="G220" i="8"/>
  <c r="J220" i="8"/>
  <c r="D221" i="8"/>
  <c r="G221" i="8"/>
  <c r="J221" i="8"/>
  <c r="D222" i="8"/>
  <c r="G222" i="8"/>
  <c r="J222" i="8"/>
  <c r="D223" i="8"/>
  <c r="G223" i="8"/>
  <c r="J223" i="8"/>
  <c r="D224" i="8"/>
  <c r="G224" i="8"/>
  <c r="J224" i="8"/>
  <c r="D225" i="8"/>
  <c r="G225" i="8"/>
  <c r="J225" i="8"/>
  <c r="D226" i="8"/>
  <c r="G226" i="8"/>
  <c r="J226" i="8"/>
  <c r="D227" i="8"/>
  <c r="G227" i="8"/>
  <c r="J227" i="8"/>
  <c r="D228" i="8"/>
  <c r="G228" i="8"/>
  <c r="J228" i="8"/>
  <c r="D229" i="8"/>
  <c r="G229" i="8"/>
  <c r="J229" i="8"/>
  <c r="D230" i="8"/>
  <c r="G230" i="8"/>
  <c r="J230" i="8"/>
  <c r="D232" i="8"/>
  <c r="G232" i="8"/>
  <c r="J232" i="8"/>
  <c r="D233" i="8"/>
  <c r="G233" i="8"/>
  <c r="J233" i="8"/>
  <c r="D234" i="8"/>
  <c r="G234" i="8"/>
  <c r="J234" i="8"/>
  <c r="D235" i="8"/>
  <c r="G235" i="8"/>
  <c r="J235" i="8"/>
  <c r="D236" i="8"/>
  <c r="G236" i="8"/>
  <c r="J236" i="8"/>
  <c r="D237" i="8"/>
  <c r="G237" i="8"/>
  <c r="J237" i="8"/>
  <c r="D238" i="8"/>
  <c r="G238" i="8"/>
  <c r="J238" i="8"/>
  <c r="D239" i="8"/>
  <c r="G239" i="8"/>
  <c r="J239" i="8"/>
  <c r="D240" i="8"/>
  <c r="G240" i="8"/>
  <c r="J240" i="8"/>
  <c r="D241" i="8"/>
  <c r="G241" i="8"/>
  <c r="J241" i="8"/>
  <c r="D242" i="8"/>
  <c r="G242" i="8"/>
  <c r="J242" i="8"/>
  <c r="D243" i="8"/>
  <c r="G243" i="8"/>
  <c r="J243" i="8"/>
  <c r="D245" i="8"/>
  <c r="G245" i="8"/>
  <c r="J245" i="8"/>
  <c r="D246" i="8"/>
  <c r="G246" i="8"/>
  <c r="J246" i="8"/>
  <c r="D247" i="8"/>
  <c r="G247" i="8"/>
  <c r="J247" i="8"/>
  <c r="D248" i="8"/>
  <c r="G248" i="8"/>
  <c r="J248" i="8"/>
  <c r="D249" i="8"/>
  <c r="G249" i="8"/>
  <c r="J249" i="8"/>
  <c r="D250" i="8"/>
  <c r="G250" i="8"/>
  <c r="J250" i="8"/>
  <c r="D251" i="8"/>
  <c r="G251" i="8"/>
  <c r="J251" i="8"/>
  <c r="D252" i="8"/>
  <c r="G252" i="8"/>
  <c r="J252" i="8"/>
  <c r="D253" i="8"/>
  <c r="G253" i="8"/>
  <c r="J253" i="8"/>
  <c r="D254" i="8"/>
  <c r="G254" i="8"/>
  <c r="J254" i="8"/>
  <c r="D255" i="8"/>
  <c r="G255" i="8"/>
  <c r="J255" i="8"/>
  <c r="D256" i="8"/>
  <c r="G256" i="8"/>
  <c r="J256" i="8"/>
  <c r="D258" i="8"/>
  <c r="G258" i="8"/>
  <c r="J258" i="8"/>
  <c r="D259" i="8"/>
  <c r="G259" i="8"/>
  <c r="J259" i="8"/>
  <c r="D260" i="8"/>
  <c r="G260" i="8"/>
  <c r="J260" i="8"/>
  <c r="D261" i="8"/>
  <c r="G261" i="8"/>
  <c r="J261" i="8"/>
  <c r="D262" i="8"/>
  <c r="G262" i="8"/>
  <c r="J262" i="8"/>
  <c r="D263" i="8"/>
  <c r="G263" i="8"/>
  <c r="J263" i="8"/>
  <c r="D264" i="8"/>
  <c r="G264" i="8"/>
  <c r="J264" i="8"/>
  <c r="D265" i="8"/>
  <c r="G265" i="8"/>
  <c r="J265" i="8"/>
  <c r="D266" i="8"/>
  <c r="G266" i="8"/>
  <c r="J266" i="8"/>
  <c r="D267" i="8"/>
  <c r="G267" i="8"/>
  <c r="J267" i="8"/>
  <c r="D268" i="8"/>
  <c r="G268" i="8"/>
  <c r="J268" i="8"/>
  <c r="D269" i="8"/>
  <c r="G269" i="8"/>
  <c r="J269" i="8"/>
  <c r="D271" i="8"/>
  <c r="G271" i="8"/>
  <c r="J271" i="8"/>
  <c r="D272" i="8"/>
  <c r="G272" i="8"/>
  <c r="J272" i="8"/>
  <c r="D273" i="8"/>
  <c r="G273" i="8"/>
  <c r="J273" i="8"/>
  <c r="D274" i="8"/>
  <c r="G274" i="8"/>
  <c r="J274" i="8"/>
  <c r="D275" i="8"/>
  <c r="G275" i="8"/>
  <c r="J275" i="8"/>
  <c r="D276" i="8"/>
  <c r="G276" i="8"/>
  <c r="J276" i="8"/>
  <c r="D277" i="8"/>
  <c r="G277" i="8"/>
  <c r="J277" i="8"/>
  <c r="D278" i="8"/>
  <c r="G278" i="8"/>
  <c r="J278" i="8"/>
  <c r="D8" i="7"/>
  <c r="G8" i="7"/>
  <c r="J8" i="7"/>
  <c r="M8" i="7"/>
  <c r="P8" i="7"/>
  <c r="D9" i="7"/>
  <c r="G9" i="7"/>
  <c r="J9" i="7"/>
  <c r="M9" i="7"/>
  <c r="P9" i="7"/>
  <c r="D10" i="7"/>
  <c r="G10" i="7"/>
  <c r="J10" i="7"/>
  <c r="M10" i="7"/>
  <c r="P10" i="7"/>
  <c r="D11" i="7"/>
  <c r="G11" i="7"/>
  <c r="J11" i="7"/>
  <c r="M11" i="7"/>
  <c r="P11" i="7"/>
  <c r="D12" i="7"/>
  <c r="G12" i="7"/>
  <c r="J12" i="7"/>
  <c r="M12" i="7"/>
  <c r="P12" i="7"/>
  <c r="D13" i="7"/>
  <c r="G13" i="7"/>
  <c r="J13" i="7"/>
  <c r="M13" i="7"/>
  <c r="P13" i="7"/>
  <c r="D14" i="7"/>
  <c r="G14" i="7"/>
  <c r="J14" i="7"/>
  <c r="M14" i="7"/>
  <c r="P14" i="7"/>
  <c r="D15" i="7"/>
  <c r="G15" i="7"/>
  <c r="J15" i="7"/>
  <c r="M15" i="7"/>
  <c r="P15" i="7"/>
  <c r="D16" i="7"/>
  <c r="G16" i="7"/>
  <c r="J16" i="7"/>
  <c r="M16" i="7"/>
  <c r="P16" i="7"/>
  <c r="D18" i="7"/>
  <c r="G18" i="7"/>
  <c r="J18" i="7"/>
  <c r="M18" i="7"/>
  <c r="P18" i="7"/>
  <c r="D19" i="7"/>
  <c r="G19" i="7"/>
  <c r="J19" i="7"/>
  <c r="M19" i="7"/>
  <c r="P19" i="7"/>
  <c r="D20" i="7"/>
  <c r="G20" i="7"/>
  <c r="J20" i="7"/>
  <c r="M20" i="7"/>
  <c r="P20" i="7"/>
  <c r="D21" i="7"/>
  <c r="G21" i="7"/>
  <c r="J21" i="7"/>
  <c r="M21" i="7"/>
  <c r="P21" i="7"/>
  <c r="D22" i="7"/>
  <c r="G22" i="7"/>
  <c r="J22" i="7"/>
  <c r="M22" i="7"/>
  <c r="P22" i="7"/>
  <c r="D23" i="7"/>
  <c r="G23" i="7"/>
  <c r="J23" i="7"/>
  <c r="M23" i="7"/>
  <c r="P23" i="7"/>
  <c r="D24" i="7"/>
  <c r="G24" i="7"/>
  <c r="J24" i="7"/>
  <c r="M24" i="7"/>
  <c r="P24" i="7"/>
  <c r="D25" i="7"/>
  <c r="G25" i="7"/>
  <c r="J25" i="7"/>
  <c r="M25" i="7"/>
  <c r="P25" i="7"/>
  <c r="D26" i="7"/>
  <c r="G26" i="7"/>
  <c r="J26" i="7"/>
  <c r="M26" i="7"/>
  <c r="P26" i="7"/>
  <c r="D27" i="7"/>
  <c r="G27" i="7"/>
  <c r="J27" i="7"/>
  <c r="M27" i="7"/>
  <c r="P27" i="7"/>
  <c r="D28" i="7"/>
  <c r="G28" i="7"/>
  <c r="J28" i="7"/>
  <c r="M28" i="7"/>
  <c r="P28" i="7"/>
  <c r="D29" i="7"/>
  <c r="G29" i="7"/>
  <c r="J29" i="7"/>
  <c r="M29" i="7"/>
  <c r="P29" i="7"/>
  <c r="D31" i="7"/>
  <c r="G31" i="7"/>
  <c r="J31" i="7"/>
  <c r="M31" i="7"/>
  <c r="P31" i="7"/>
  <c r="D33" i="7"/>
  <c r="G33" i="7"/>
  <c r="J33" i="7"/>
  <c r="M33" i="7"/>
  <c r="P33" i="7"/>
  <c r="D34" i="7"/>
  <c r="G34" i="7"/>
  <c r="J34" i="7"/>
  <c r="M34" i="7"/>
  <c r="P34" i="7"/>
  <c r="D35" i="7"/>
  <c r="G35" i="7"/>
  <c r="J35" i="7"/>
  <c r="M35" i="7"/>
  <c r="P35" i="7"/>
  <c r="D36" i="7"/>
  <c r="G36" i="7"/>
  <c r="J36" i="7"/>
  <c r="M36" i="7"/>
  <c r="P36" i="7"/>
  <c r="D37" i="7"/>
  <c r="G37" i="7"/>
  <c r="J37" i="7"/>
  <c r="M37" i="7"/>
  <c r="P37" i="7"/>
  <c r="D38" i="7"/>
  <c r="G38" i="7"/>
  <c r="J38" i="7"/>
  <c r="M38" i="7"/>
  <c r="P38" i="7"/>
  <c r="D39" i="7"/>
  <c r="G39" i="7"/>
  <c r="J39" i="7"/>
  <c r="M39" i="7"/>
  <c r="P39" i="7"/>
  <c r="D40" i="7"/>
  <c r="G40" i="7"/>
  <c r="J40" i="7"/>
  <c r="M40" i="7"/>
  <c r="P40" i="7"/>
  <c r="D41" i="7"/>
  <c r="G41" i="7"/>
  <c r="J41" i="7"/>
  <c r="M41" i="7"/>
  <c r="P41" i="7"/>
  <c r="D42" i="7"/>
  <c r="G42" i="7"/>
  <c r="J42" i="7"/>
  <c r="M42" i="7"/>
  <c r="P42" i="7"/>
  <c r="D43" i="7"/>
  <c r="G43" i="7"/>
  <c r="J43" i="7"/>
  <c r="M43" i="7"/>
  <c r="P43" i="7"/>
  <c r="D45" i="7"/>
  <c r="G45" i="7"/>
  <c r="J45" i="7"/>
  <c r="M45" i="7"/>
  <c r="P45" i="7"/>
  <c r="D46" i="7"/>
  <c r="G46" i="7"/>
  <c r="J46" i="7"/>
  <c r="M46" i="7"/>
  <c r="P46" i="7"/>
  <c r="D48" i="7"/>
  <c r="G48" i="7"/>
  <c r="J48" i="7"/>
  <c r="M48" i="7"/>
  <c r="P48" i="7"/>
  <c r="D49" i="7"/>
  <c r="G49" i="7"/>
  <c r="J49" i="7"/>
  <c r="M49" i="7"/>
  <c r="P49" i="7"/>
  <c r="D50" i="7"/>
  <c r="G50" i="7"/>
  <c r="J50" i="7"/>
  <c r="M50" i="7"/>
  <c r="P50" i="7"/>
  <c r="D51" i="7"/>
  <c r="G51" i="7"/>
  <c r="J51" i="7"/>
  <c r="M51" i="7"/>
  <c r="P51" i="7"/>
  <c r="D52" i="7"/>
  <c r="G52" i="7"/>
  <c r="J52" i="7"/>
  <c r="M52" i="7"/>
  <c r="P52" i="7"/>
  <c r="D53" i="7"/>
  <c r="G53" i="7"/>
  <c r="J53" i="7"/>
  <c r="M53" i="7"/>
  <c r="P53" i="7"/>
  <c r="D54" i="7"/>
  <c r="G54" i="7"/>
  <c r="J54" i="7"/>
  <c r="M54" i="7"/>
  <c r="P54" i="7"/>
  <c r="D55" i="7"/>
  <c r="G55" i="7"/>
  <c r="J55" i="7"/>
  <c r="M55" i="7"/>
  <c r="P55" i="7"/>
  <c r="D56" i="7"/>
  <c r="G56" i="7"/>
  <c r="J56" i="7"/>
  <c r="M56" i="7"/>
  <c r="P56" i="7"/>
  <c r="D57" i="7"/>
  <c r="G57" i="7"/>
  <c r="J57" i="7"/>
  <c r="M57" i="7"/>
  <c r="P57" i="7"/>
  <c r="D59" i="7"/>
  <c r="G59" i="7"/>
  <c r="J59" i="7"/>
  <c r="M59" i="7"/>
  <c r="P59" i="7"/>
  <c r="D60" i="7"/>
  <c r="G60" i="7"/>
  <c r="J60" i="7"/>
  <c r="M60" i="7"/>
  <c r="P60" i="7"/>
  <c r="D61" i="7"/>
  <c r="G61" i="7"/>
  <c r="J61" i="7"/>
  <c r="M61" i="7"/>
  <c r="P61" i="7"/>
  <c r="D62" i="7"/>
  <c r="G62" i="7"/>
  <c r="J62" i="7"/>
  <c r="M62" i="7"/>
  <c r="P62" i="7"/>
  <c r="D63" i="7"/>
  <c r="G63" i="7"/>
  <c r="J63" i="7"/>
  <c r="M63" i="7"/>
  <c r="P63" i="7"/>
  <c r="D64" i="7"/>
  <c r="G64" i="7"/>
  <c r="J64" i="7"/>
  <c r="M64" i="7"/>
  <c r="P64" i="7"/>
  <c r="D65" i="7"/>
  <c r="G65" i="7"/>
  <c r="J65" i="7"/>
  <c r="M65" i="7"/>
  <c r="P65" i="7"/>
  <c r="D67" i="7"/>
  <c r="G67" i="7"/>
  <c r="J67" i="7"/>
  <c r="M67" i="7"/>
  <c r="P67" i="7"/>
  <c r="D68" i="7"/>
  <c r="G68" i="7"/>
  <c r="J68" i="7"/>
  <c r="M68" i="7"/>
  <c r="P68" i="7"/>
  <c r="D69" i="7"/>
  <c r="G69" i="7"/>
  <c r="J69" i="7"/>
  <c r="M69" i="7"/>
  <c r="P69" i="7"/>
  <c r="D70" i="7"/>
  <c r="G70" i="7"/>
  <c r="J70" i="7"/>
  <c r="M70" i="7"/>
  <c r="P70" i="7"/>
  <c r="D71" i="7"/>
  <c r="G71" i="7"/>
  <c r="J71" i="7"/>
  <c r="M71" i="7"/>
  <c r="P71" i="7"/>
  <c r="D73" i="7"/>
  <c r="G73" i="7"/>
  <c r="J73" i="7"/>
  <c r="M73" i="7"/>
  <c r="P73" i="7"/>
  <c r="D74" i="7"/>
  <c r="G74" i="7"/>
  <c r="J74" i="7"/>
  <c r="M74" i="7"/>
  <c r="P74" i="7"/>
  <c r="D75" i="7"/>
  <c r="G75" i="7"/>
  <c r="J75" i="7"/>
  <c r="M75" i="7"/>
  <c r="P75" i="7"/>
  <c r="D76" i="7"/>
  <c r="G76" i="7"/>
  <c r="J76" i="7"/>
  <c r="M76" i="7"/>
  <c r="P76" i="7"/>
  <c r="D77" i="7"/>
  <c r="G77" i="7"/>
  <c r="J77" i="7"/>
  <c r="M77" i="7"/>
  <c r="P77" i="7"/>
  <c r="D78" i="7"/>
  <c r="G78" i="7"/>
  <c r="J78" i="7"/>
  <c r="M78" i="7"/>
  <c r="P78" i="7"/>
  <c r="D79" i="7"/>
  <c r="G79" i="7"/>
  <c r="J79" i="7"/>
  <c r="M79" i="7"/>
  <c r="P79" i="7"/>
  <c r="D80" i="7"/>
  <c r="G80" i="7"/>
  <c r="J80" i="7"/>
  <c r="M80" i="7"/>
  <c r="P80" i="7"/>
  <c r="D81" i="7"/>
  <c r="G81" i="7"/>
  <c r="J81" i="7"/>
  <c r="M81" i="7"/>
  <c r="P81" i="7"/>
  <c r="D83" i="7"/>
  <c r="G83" i="7"/>
  <c r="J83" i="7"/>
  <c r="M83" i="7"/>
  <c r="P83" i="7"/>
  <c r="D84" i="7"/>
  <c r="G84" i="7"/>
  <c r="J84" i="7"/>
  <c r="M84" i="7"/>
  <c r="P84" i="7"/>
  <c r="D85" i="7"/>
  <c r="G85" i="7"/>
  <c r="J85" i="7"/>
  <c r="M85" i="7"/>
  <c r="P85" i="7"/>
  <c r="D87" i="7"/>
  <c r="G87" i="7"/>
  <c r="J87" i="7"/>
  <c r="M87" i="7"/>
  <c r="P87" i="7"/>
  <c r="D88" i="7"/>
  <c r="G88" i="7"/>
  <c r="J88" i="7"/>
  <c r="M88" i="7"/>
  <c r="P88" i="7"/>
  <c r="D89" i="7"/>
  <c r="G89" i="7"/>
  <c r="J89" i="7"/>
  <c r="M89" i="7"/>
  <c r="P89" i="7"/>
  <c r="D90" i="7"/>
  <c r="G90" i="7"/>
  <c r="J90" i="7"/>
  <c r="M90" i="7"/>
  <c r="P90" i="7"/>
  <c r="D91" i="7"/>
  <c r="G91" i="7"/>
  <c r="J91" i="7"/>
  <c r="M91" i="7"/>
  <c r="P91" i="7"/>
  <c r="D92" i="7"/>
  <c r="G92" i="7"/>
  <c r="J92" i="7"/>
  <c r="M92" i="7"/>
  <c r="P92" i="7"/>
  <c r="D93" i="7"/>
  <c r="G93" i="7"/>
  <c r="J93" i="7"/>
  <c r="M93" i="7"/>
  <c r="P93" i="7"/>
  <c r="D94" i="7"/>
  <c r="G94" i="7"/>
  <c r="J94" i="7"/>
  <c r="M94" i="7"/>
  <c r="P94" i="7"/>
  <c r="D95" i="7"/>
  <c r="G95" i="7"/>
  <c r="J95" i="7"/>
  <c r="M95" i="7"/>
  <c r="P95" i="7"/>
  <c r="D96" i="7"/>
  <c r="G96" i="7"/>
  <c r="J96" i="7"/>
  <c r="M96" i="7"/>
  <c r="P96" i="7"/>
  <c r="D97" i="7"/>
  <c r="G97" i="7"/>
  <c r="J97" i="7"/>
  <c r="M97" i="7"/>
  <c r="P97" i="7"/>
  <c r="D98" i="7"/>
  <c r="G98" i="7"/>
  <c r="J98" i="7"/>
  <c r="M98" i="7"/>
  <c r="P98" i="7"/>
  <c r="D100" i="7"/>
  <c r="G100" i="7"/>
  <c r="J100" i="7"/>
  <c r="M100" i="7"/>
  <c r="P100" i="7"/>
  <c r="D101" i="7"/>
  <c r="G101" i="7"/>
  <c r="J101" i="7"/>
  <c r="M101" i="7"/>
  <c r="P101" i="7"/>
  <c r="D102" i="7"/>
  <c r="G102" i="7"/>
  <c r="J102" i="7"/>
  <c r="M102" i="7"/>
  <c r="P102" i="7"/>
  <c r="D103" i="7"/>
  <c r="G103" i="7"/>
  <c r="J103" i="7"/>
  <c r="M103" i="7"/>
  <c r="P103" i="7"/>
  <c r="D104" i="7"/>
  <c r="G104" i="7"/>
  <c r="J104" i="7"/>
  <c r="M104" i="7"/>
  <c r="P104" i="7"/>
  <c r="D105" i="7"/>
  <c r="G105" i="7"/>
  <c r="J105" i="7"/>
  <c r="M105" i="7"/>
  <c r="P105" i="7"/>
  <c r="D106" i="7"/>
  <c r="G106" i="7"/>
  <c r="J106" i="7"/>
  <c r="M106" i="7"/>
  <c r="P106" i="7"/>
  <c r="D107" i="7"/>
  <c r="G107" i="7"/>
  <c r="J107" i="7"/>
  <c r="M107" i="7"/>
  <c r="P107" i="7"/>
  <c r="D108" i="7"/>
  <c r="G108" i="7"/>
  <c r="J108" i="7"/>
  <c r="M108" i="7"/>
  <c r="P108" i="7"/>
  <c r="D109" i="7"/>
  <c r="G109" i="7"/>
  <c r="J109" i="7"/>
  <c r="M109" i="7"/>
  <c r="P109" i="7"/>
  <c r="D110" i="7"/>
  <c r="G110" i="7"/>
  <c r="J110" i="7"/>
  <c r="M110" i="7"/>
  <c r="P110" i="7"/>
  <c r="D111" i="7"/>
  <c r="G111" i="7"/>
  <c r="J111" i="7"/>
  <c r="M111" i="7"/>
  <c r="P111" i="7"/>
  <c r="D112" i="7"/>
  <c r="G112" i="7"/>
  <c r="J112" i="7"/>
  <c r="M112" i="7"/>
  <c r="P112" i="7"/>
  <c r="G114" i="7"/>
  <c r="J114" i="7"/>
  <c r="M114" i="7"/>
  <c r="M126" i="7" s="1"/>
  <c r="P114" i="7"/>
  <c r="D115" i="7"/>
  <c r="G115" i="7"/>
  <c r="J115" i="7"/>
  <c r="M115" i="7"/>
  <c r="P115" i="7"/>
  <c r="D116" i="7"/>
  <c r="G116" i="7"/>
  <c r="J116" i="7"/>
  <c r="M116" i="7"/>
  <c r="P116" i="7"/>
  <c r="D117" i="7"/>
  <c r="G117" i="7"/>
  <c r="J117" i="7"/>
  <c r="M117" i="7"/>
  <c r="P117" i="7"/>
  <c r="D118" i="7"/>
  <c r="G118" i="7"/>
  <c r="J118" i="7"/>
  <c r="M118" i="7"/>
  <c r="P118" i="7"/>
  <c r="D119" i="7"/>
  <c r="G119" i="7"/>
  <c r="J119" i="7"/>
  <c r="M119" i="7"/>
  <c r="P119" i="7"/>
  <c r="D120" i="7"/>
  <c r="G120" i="7"/>
  <c r="J120" i="7"/>
  <c r="M120" i="7"/>
  <c r="P120" i="7"/>
  <c r="D121" i="7"/>
  <c r="G121" i="7"/>
  <c r="J121" i="7"/>
  <c r="M121" i="7"/>
  <c r="P121" i="7"/>
  <c r="D122" i="7"/>
  <c r="G122" i="7"/>
  <c r="J122" i="7"/>
  <c r="M122" i="7"/>
  <c r="P122" i="7"/>
  <c r="D123" i="7"/>
  <c r="G123" i="7"/>
  <c r="J123" i="7"/>
  <c r="M123" i="7"/>
  <c r="P123" i="7"/>
  <c r="D124" i="7"/>
  <c r="G124" i="7"/>
  <c r="J124" i="7"/>
  <c r="M124" i="7"/>
  <c r="P124" i="7"/>
  <c r="D125" i="7"/>
  <c r="G125" i="7"/>
  <c r="J125" i="7"/>
  <c r="M125" i="7"/>
  <c r="P125" i="7"/>
  <c r="D127" i="7"/>
  <c r="G127" i="7"/>
  <c r="J127" i="7"/>
  <c r="M127" i="7"/>
  <c r="P127" i="7"/>
  <c r="D128" i="7"/>
  <c r="G128" i="7"/>
  <c r="J128" i="7"/>
  <c r="M128" i="7"/>
  <c r="P128" i="7"/>
  <c r="D129" i="7"/>
  <c r="G129" i="7"/>
  <c r="J129" i="7"/>
  <c r="M129" i="7"/>
  <c r="P129" i="7"/>
  <c r="D130" i="7"/>
  <c r="G130" i="7"/>
  <c r="J130" i="7"/>
  <c r="M130" i="7"/>
  <c r="P130" i="7"/>
  <c r="D131" i="7"/>
  <c r="G131" i="7"/>
  <c r="J131" i="7"/>
  <c r="M131" i="7"/>
  <c r="P131" i="7"/>
  <c r="D132" i="7"/>
  <c r="G132" i="7"/>
  <c r="J132" i="7"/>
  <c r="M132" i="7"/>
  <c r="P132" i="7"/>
  <c r="D133" i="7"/>
  <c r="G133" i="7"/>
  <c r="J133" i="7"/>
  <c r="M133" i="7"/>
  <c r="P133" i="7"/>
  <c r="D134" i="7"/>
  <c r="G134" i="7"/>
  <c r="J134" i="7"/>
  <c r="M134" i="7"/>
  <c r="P134" i="7"/>
  <c r="D135" i="7"/>
  <c r="G135" i="7"/>
  <c r="J135" i="7"/>
  <c r="M135" i="7"/>
  <c r="P135" i="7"/>
  <c r="D136" i="7"/>
  <c r="G136" i="7"/>
  <c r="J136" i="7"/>
  <c r="M136" i="7"/>
  <c r="P136" i="7"/>
  <c r="D137" i="7"/>
  <c r="G137" i="7"/>
  <c r="J137" i="7"/>
  <c r="M137" i="7"/>
  <c r="P137" i="7"/>
  <c r="D138" i="7"/>
  <c r="G138" i="7"/>
  <c r="J138" i="7"/>
  <c r="M138" i="7"/>
  <c r="P138" i="7"/>
  <c r="D140" i="7"/>
  <c r="G140" i="7"/>
  <c r="J140" i="7"/>
  <c r="M140" i="7"/>
  <c r="P140" i="7"/>
  <c r="D141" i="7"/>
  <c r="G141" i="7"/>
  <c r="J141" i="7"/>
  <c r="M141" i="7"/>
  <c r="P141" i="7"/>
  <c r="D142" i="7"/>
  <c r="G142" i="7"/>
  <c r="J142" i="7"/>
  <c r="M142" i="7"/>
  <c r="P142" i="7"/>
  <c r="D143" i="7"/>
  <c r="G143" i="7"/>
  <c r="J143" i="7"/>
  <c r="M143" i="7"/>
  <c r="P143" i="7"/>
  <c r="D144" i="7"/>
  <c r="G144" i="7"/>
  <c r="J144" i="7"/>
  <c r="M144" i="7"/>
  <c r="P144" i="7"/>
  <c r="D145" i="7"/>
  <c r="G145" i="7"/>
  <c r="J145" i="7"/>
  <c r="M145" i="7"/>
  <c r="P145" i="7"/>
  <c r="D146" i="7"/>
  <c r="G146" i="7"/>
  <c r="J146" i="7"/>
  <c r="M146" i="7"/>
  <c r="P146" i="7"/>
  <c r="D147" i="7"/>
  <c r="G147" i="7"/>
  <c r="J147" i="7"/>
  <c r="M147" i="7"/>
  <c r="P147" i="7"/>
  <c r="D148" i="7"/>
  <c r="G148" i="7"/>
  <c r="J148" i="7"/>
  <c r="M148" i="7"/>
  <c r="P148" i="7"/>
  <c r="D149" i="7"/>
  <c r="G149" i="7"/>
  <c r="J149" i="7"/>
  <c r="M149" i="7"/>
  <c r="P149" i="7"/>
  <c r="D150" i="7"/>
  <c r="G150" i="7"/>
  <c r="J150" i="7"/>
  <c r="M150" i="7"/>
  <c r="P150" i="7"/>
  <c r="D153" i="7"/>
  <c r="G153" i="7"/>
  <c r="J153" i="7"/>
  <c r="M153" i="7"/>
  <c r="P153" i="7"/>
  <c r="D154" i="7"/>
  <c r="G154" i="7"/>
  <c r="J154" i="7"/>
  <c r="M154" i="7"/>
  <c r="P154" i="7"/>
  <c r="D155" i="7"/>
  <c r="G155" i="7"/>
  <c r="J155" i="7"/>
  <c r="M155" i="7"/>
  <c r="P155" i="7"/>
  <c r="D156" i="7"/>
  <c r="G156" i="7"/>
  <c r="J156" i="7"/>
  <c r="M156" i="7"/>
  <c r="P156" i="7"/>
  <c r="D157" i="7"/>
  <c r="G157" i="7"/>
  <c r="J157" i="7"/>
  <c r="M157" i="7"/>
  <c r="P157" i="7"/>
  <c r="D158" i="7"/>
  <c r="G158" i="7"/>
  <c r="J158" i="7"/>
  <c r="M158" i="7"/>
  <c r="P158" i="7"/>
  <c r="D159" i="7"/>
  <c r="G159" i="7"/>
  <c r="J159" i="7"/>
  <c r="M159" i="7"/>
  <c r="P159" i="7"/>
  <c r="D160" i="7"/>
  <c r="G160" i="7"/>
  <c r="J160" i="7"/>
  <c r="M160" i="7"/>
  <c r="P160" i="7"/>
  <c r="D161" i="7"/>
  <c r="G161" i="7"/>
  <c r="J161" i="7"/>
  <c r="M161" i="7"/>
  <c r="P161" i="7"/>
  <c r="D162" i="7"/>
  <c r="G162" i="7"/>
  <c r="J162" i="7"/>
  <c r="M162" i="7"/>
  <c r="P162" i="7"/>
  <c r="D163" i="7"/>
  <c r="G163" i="7"/>
  <c r="J163" i="7"/>
  <c r="M163" i="7"/>
  <c r="P163" i="7"/>
  <c r="D164" i="7"/>
  <c r="G164" i="7"/>
  <c r="J164" i="7"/>
  <c r="M164" i="7"/>
  <c r="P164" i="7"/>
  <c r="D166" i="7"/>
  <c r="G166" i="7"/>
  <c r="J166" i="7"/>
  <c r="M166" i="7"/>
  <c r="P166" i="7"/>
  <c r="D167" i="7"/>
  <c r="G167" i="7"/>
  <c r="J167" i="7"/>
  <c r="M167" i="7"/>
  <c r="P167" i="7"/>
  <c r="D168" i="7"/>
  <c r="G168" i="7"/>
  <c r="J168" i="7"/>
  <c r="M168" i="7"/>
  <c r="P168" i="7"/>
  <c r="D169" i="7"/>
  <c r="G169" i="7"/>
  <c r="J169" i="7"/>
  <c r="M169" i="7"/>
  <c r="P169" i="7"/>
  <c r="D170" i="7"/>
  <c r="G170" i="7"/>
  <c r="J170" i="7"/>
  <c r="M170" i="7"/>
  <c r="P170" i="7"/>
  <c r="D171" i="7"/>
  <c r="G171" i="7"/>
  <c r="J171" i="7"/>
  <c r="M171" i="7"/>
  <c r="P171" i="7"/>
  <c r="D172" i="7"/>
  <c r="G172" i="7"/>
  <c r="J172" i="7"/>
  <c r="M172" i="7"/>
  <c r="P172" i="7"/>
  <c r="D173" i="7"/>
  <c r="G173" i="7"/>
  <c r="J173" i="7"/>
  <c r="M173" i="7"/>
  <c r="P173" i="7"/>
  <c r="D174" i="7"/>
  <c r="G174" i="7"/>
  <c r="J174" i="7"/>
  <c r="M174" i="7"/>
  <c r="P174" i="7"/>
  <c r="D175" i="7"/>
  <c r="G175" i="7"/>
  <c r="J175" i="7"/>
  <c r="M175" i="7"/>
  <c r="P175" i="7"/>
  <c r="D176" i="7"/>
  <c r="G176" i="7"/>
  <c r="J176" i="7"/>
  <c r="M176" i="7"/>
  <c r="P176" i="7"/>
  <c r="D177" i="7"/>
  <c r="G177" i="7"/>
  <c r="J177" i="7"/>
  <c r="M177" i="7"/>
  <c r="P177" i="7"/>
  <c r="D179" i="7"/>
  <c r="G179" i="7"/>
  <c r="J179" i="7"/>
  <c r="M179" i="7"/>
  <c r="P179" i="7"/>
  <c r="D180" i="7"/>
  <c r="G180" i="7"/>
  <c r="J180" i="7"/>
  <c r="M180" i="7"/>
  <c r="P180" i="7"/>
  <c r="D181" i="7"/>
  <c r="G181" i="7"/>
  <c r="J181" i="7"/>
  <c r="M181" i="7"/>
  <c r="P181" i="7"/>
  <c r="D182" i="7"/>
  <c r="G182" i="7"/>
  <c r="J182" i="7"/>
  <c r="M182" i="7"/>
  <c r="P182" i="7"/>
  <c r="D183" i="7"/>
  <c r="G183" i="7"/>
  <c r="J183" i="7"/>
  <c r="M183" i="7"/>
  <c r="P183" i="7"/>
  <c r="D184" i="7"/>
  <c r="G184" i="7"/>
  <c r="J184" i="7"/>
  <c r="M184" i="7"/>
  <c r="P184" i="7"/>
  <c r="D185" i="7"/>
  <c r="G185" i="7"/>
  <c r="J185" i="7"/>
  <c r="M185" i="7"/>
  <c r="P185" i="7"/>
  <c r="D186" i="7"/>
  <c r="G186" i="7"/>
  <c r="J186" i="7"/>
  <c r="M186" i="7"/>
  <c r="P186" i="7"/>
  <c r="D187" i="7"/>
  <c r="G187" i="7"/>
  <c r="J187" i="7"/>
  <c r="M187" i="7"/>
  <c r="P187" i="7"/>
  <c r="D188" i="7"/>
  <c r="G188" i="7"/>
  <c r="J188" i="7"/>
  <c r="M188" i="7"/>
  <c r="P188" i="7"/>
  <c r="D189" i="7"/>
  <c r="G189" i="7"/>
  <c r="J189" i="7"/>
  <c r="M189" i="7"/>
  <c r="P189" i="7"/>
  <c r="D190" i="7"/>
  <c r="G190" i="7"/>
  <c r="J190" i="7"/>
  <c r="M190" i="7"/>
  <c r="P190" i="7"/>
  <c r="D192" i="7"/>
  <c r="G192" i="7"/>
  <c r="J192" i="7"/>
  <c r="M192" i="7"/>
  <c r="P192" i="7"/>
  <c r="D193" i="7"/>
  <c r="G193" i="7"/>
  <c r="J193" i="7"/>
  <c r="M193" i="7"/>
  <c r="P193" i="7"/>
  <c r="D194" i="7"/>
  <c r="G194" i="7"/>
  <c r="J194" i="7"/>
  <c r="M194" i="7"/>
  <c r="P194" i="7"/>
  <c r="D195" i="7"/>
  <c r="G195" i="7"/>
  <c r="J195" i="7"/>
  <c r="M195" i="7"/>
  <c r="P195" i="7"/>
  <c r="D196" i="7"/>
  <c r="G196" i="7"/>
  <c r="J196" i="7"/>
  <c r="M196" i="7"/>
  <c r="P196" i="7"/>
  <c r="D197" i="7"/>
  <c r="G197" i="7"/>
  <c r="J197" i="7"/>
  <c r="M197" i="7"/>
  <c r="P197" i="7"/>
  <c r="D198" i="7"/>
  <c r="G198" i="7"/>
  <c r="J198" i="7"/>
  <c r="M198" i="7"/>
  <c r="P198" i="7"/>
  <c r="D199" i="7"/>
  <c r="G199" i="7"/>
  <c r="J199" i="7"/>
  <c r="M199" i="7"/>
  <c r="P199" i="7"/>
  <c r="D200" i="7"/>
  <c r="G200" i="7"/>
  <c r="J200" i="7"/>
  <c r="M200" i="7"/>
  <c r="P200" i="7"/>
  <c r="D201" i="7"/>
  <c r="G201" i="7"/>
  <c r="J201" i="7"/>
  <c r="M201" i="7"/>
  <c r="P201" i="7"/>
  <c r="D202" i="7"/>
  <c r="G202" i="7"/>
  <c r="J202" i="7"/>
  <c r="M202" i="7"/>
  <c r="P202" i="7"/>
  <c r="D203" i="7"/>
  <c r="G203" i="7"/>
  <c r="J203" i="7"/>
  <c r="M203" i="7"/>
  <c r="P203" i="7"/>
  <c r="D205" i="7"/>
  <c r="G205" i="7"/>
  <c r="J205" i="7"/>
  <c r="M205" i="7"/>
  <c r="P205" i="7"/>
  <c r="D206" i="7"/>
  <c r="G206" i="7"/>
  <c r="J206" i="7"/>
  <c r="M206" i="7"/>
  <c r="P206" i="7"/>
  <c r="D207" i="7"/>
  <c r="G207" i="7"/>
  <c r="J207" i="7"/>
  <c r="M207" i="7"/>
  <c r="P207" i="7"/>
  <c r="D208" i="7"/>
  <c r="G208" i="7"/>
  <c r="J208" i="7"/>
  <c r="M208" i="7"/>
  <c r="P208" i="7"/>
  <c r="D209" i="7"/>
  <c r="G209" i="7"/>
  <c r="J209" i="7"/>
  <c r="M209" i="7"/>
  <c r="P209" i="7"/>
  <c r="D210" i="7"/>
  <c r="G210" i="7"/>
  <c r="J210" i="7"/>
  <c r="M210" i="7"/>
  <c r="P210" i="7"/>
  <c r="D211" i="7"/>
  <c r="G211" i="7"/>
  <c r="J211" i="7"/>
  <c r="M211" i="7"/>
  <c r="P211" i="7"/>
  <c r="D212" i="7"/>
  <c r="G212" i="7"/>
  <c r="J212" i="7"/>
  <c r="M212" i="7"/>
  <c r="P212" i="7"/>
  <c r="D213" i="7"/>
  <c r="G213" i="7"/>
  <c r="J213" i="7"/>
  <c r="M213" i="7"/>
  <c r="P213" i="7"/>
  <c r="D214" i="7"/>
  <c r="G214" i="7"/>
  <c r="J214" i="7"/>
  <c r="M214" i="7"/>
  <c r="P214" i="7"/>
  <c r="D215" i="7"/>
  <c r="G215" i="7"/>
  <c r="J215" i="7"/>
  <c r="M215" i="7"/>
  <c r="P215" i="7"/>
  <c r="D216" i="7"/>
  <c r="G216" i="7"/>
  <c r="J216" i="7"/>
  <c r="M216" i="7"/>
  <c r="P216" i="7"/>
  <c r="D218" i="7"/>
  <c r="G218" i="7"/>
  <c r="J218" i="7"/>
  <c r="M218" i="7"/>
  <c r="P218" i="7"/>
  <c r="D219" i="7"/>
  <c r="G219" i="7"/>
  <c r="J219" i="7"/>
  <c r="M219" i="7"/>
  <c r="P219" i="7"/>
  <c r="D220" i="7"/>
  <c r="G220" i="7"/>
  <c r="J220" i="7"/>
  <c r="M220" i="7"/>
  <c r="P220" i="7"/>
  <c r="D221" i="7"/>
  <c r="G221" i="7"/>
  <c r="J221" i="7"/>
  <c r="M221" i="7"/>
  <c r="P221" i="7"/>
  <c r="D222" i="7"/>
  <c r="G222" i="7"/>
  <c r="J222" i="7"/>
  <c r="M222" i="7"/>
  <c r="P222" i="7"/>
  <c r="D223" i="7"/>
  <c r="G223" i="7"/>
  <c r="J223" i="7"/>
  <c r="M223" i="7"/>
  <c r="P223" i="7"/>
  <c r="D224" i="7"/>
  <c r="G224" i="7"/>
  <c r="J224" i="7"/>
  <c r="M224" i="7"/>
  <c r="P224" i="7"/>
  <c r="D225" i="7"/>
  <c r="G225" i="7"/>
  <c r="J225" i="7"/>
  <c r="M225" i="7"/>
  <c r="P225" i="7"/>
  <c r="D226" i="7"/>
  <c r="G226" i="7"/>
  <c r="J226" i="7"/>
  <c r="M226" i="7"/>
  <c r="P226" i="7"/>
  <c r="D227" i="7"/>
  <c r="G227" i="7"/>
  <c r="J227" i="7"/>
  <c r="M227" i="7"/>
  <c r="P227" i="7"/>
  <c r="D228" i="7"/>
  <c r="G228" i="7"/>
  <c r="J228" i="7"/>
  <c r="M228" i="7"/>
  <c r="P228" i="7"/>
  <c r="D229" i="7"/>
  <c r="G229" i="7"/>
  <c r="J229" i="7"/>
  <c r="M229" i="7"/>
  <c r="P229" i="7"/>
  <c r="D231" i="7"/>
  <c r="G231" i="7"/>
  <c r="J231" i="7"/>
  <c r="M231" i="7"/>
  <c r="P231" i="7"/>
  <c r="D232" i="7"/>
  <c r="G232" i="7"/>
  <c r="J232" i="7"/>
  <c r="M232" i="7"/>
  <c r="P232" i="7"/>
  <c r="D233" i="7"/>
  <c r="G233" i="7"/>
  <c r="J233" i="7"/>
  <c r="M233" i="7"/>
  <c r="P233" i="7"/>
  <c r="D234" i="7"/>
  <c r="G234" i="7"/>
  <c r="J234" i="7"/>
  <c r="M234" i="7"/>
  <c r="P234" i="7"/>
  <c r="D235" i="7"/>
  <c r="G235" i="7"/>
  <c r="J235" i="7"/>
  <c r="M235" i="7"/>
  <c r="P235" i="7"/>
  <c r="D236" i="7"/>
  <c r="G236" i="7"/>
  <c r="J236" i="7"/>
  <c r="M236" i="7"/>
  <c r="P236" i="7"/>
  <c r="D237" i="7"/>
  <c r="G237" i="7"/>
  <c r="J237" i="7"/>
  <c r="M237" i="7"/>
  <c r="P237" i="7"/>
  <c r="D238" i="7"/>
  <c r="G238" i="7"/>
  <c r="J238" i="7"/>
  <c r="M238" i="7"/>
  <c r="P238" i="7"/>
  <c r="D239" i="7"/>
  <c r="G239" i="7"/>
  <c r="J239" i="7"/>
  <c r="M239" i="7"/>
  <c r="P239" i="7"/>
  <c r="D240" i="7"/>
  <c r="G240" i="7"/>
  <c r="J240" i="7"/>
  <c r="M240" i="7"/>
  <c r="P240" i="7"/>
  <c r="D241" i="7"/>
  <c r="G241" i="7"/>
  <c r="J241" i="7"/>
  <c r="M241" i="7"/>
  <c r="P241" i="7"/>
  <c r="D242" i="7"/>
  <c r="G242" i="7"/>
  <c r="J242" i="7"/>
  <c r="M242" i="7"/>
  <c r="P242" i="7"/>
  <c r="D244" i="7"/>
  <c r="G244" i="7"/>
  <c r="J244" i="7"/>
  <c r="M244" i="7"/>
  <c r="P244" i="7"/>
  <c r="D245" i="7"/>
  <c r="G245" i="7"/>
  <c r="J245" i="7"/>
  <c r="M245" i="7"/>
  <c r="P245" i="7"/>
  <c r="D246" i="7"/>
  <c r="G246" i="7"/>
  <c r="J246" i="7"/>
  <c r="M246" i="7"/>
  <c r="P246" i="7"/>
  <c r="D247" i="7"/>
  <c r="G247" i="7"/>
  <c r="J247" i="7"/>
  <c r="M247" i="7"/>
  <c r="P247" i="7"/>
  <c r="D248" i="7"/>
  <c r="G248" i="7"/>
  <c r="J248" i="7"/>
  <c r="M248" i="7"/>
  <c r="P248" i="7"/>
  <c r="D249" i="7"/>
  <c r="G249" i="7"/>
  <c r="J249" i="7"/>
  <c r="M249" i="7"/>
  <c r="P249" i="7"/>
  <c r="D250" i="7"/>
  <c r="G250" i="7"/>
  <c r="J250" i="7"/>
  <c r="M250" i="7"/>
  <c r="P250" i="7"/>
  <c r="D251" i="7"/>
  <c r="G251" i="7"/>
  <c r="J251" i="7"/>
  <c r="M251" i="7"/>
  <c r="P251" i="7"/>
  <c r="D252" i="7"/>
  <c r="G252" i="7"/>
  <c r="J252" i="7"/>
  <c r="M252" i="7"/>
  <c r="P252" i="7"/>
  <c r="D253" i="7"/>
  <c r="G253" i="7"/>
  <c r="J253" i="7"/>
  <c r="M253" i="7"/>
  <c r="P253" i="7"/>
  <c r="D254" i="7"/>
  <c r="G254" i="7"/>
  <c r="J254" i="7"/>
  <c r="M254" i="7"/>
  <c r="P254" i="7"/>
  <c r="D255" i="7"/>
  <c r="G255" i="7"/>
  <c r="J255" i="7"/>
  <c r="M255" i="7"/>
  <c r="P255" i="7"/>
  <c r="D257" i="7"/>
  <c r="G257" i="7"/>
  <c r="J257" i="7"/>
  <c r="M257" i="7"/>
  <c r="P257" i="7"/>
  <c r="D258" i="7"/>
  <c r="G258" i="7"/>
  <c r="J258" i="7"/>
  <c r="M258" i="7"/>
  <c r="P258" i="7"/>
  <c r="D259" i="7"/>
  <c r="G259" i="7"/>
  <c r="J259" i="7"/>
  <c r="M259" i="7"/>
  <c r="P259" i="7"/>
  <c r="D260" i="7"/>
  <c r="G260" i="7"/>
  <c r="J260" i="7"/>
  <c r="M260" i="7"/>
  <c r="P260" i="7"/>
  <c r="D261" i="7"/>
  <c r="G261" i="7"/>
  <c r="J261" i="7"/>
  <c r="M261" i="7"/>
  <c r="P261" i="7"/>
  <c r="D262" i="7"/>
  <c r="G262" i="7"/>
  <c r="J262" i="7"/>
  <c r="M262" i="7"/>
  <c r="P262" i="7"/>
  <c r="D263" i="7"/>
  <c r="G263" i="7"/>
  <c r="J263" i="7"/>
  <c r="M263" i="7"/>
  <c r="P263" i="7"/>
  <c r="D264" i="7"/>
  <c r="G264" i="7"/>
  <c r="J264" i="7"/>
  <c r="M264" i="7"/>
  <c r="P264" i="7"/>
  <c r="D265" i="7"/>
  <c r="G265" i="7"/>
  <c r="J265" i="7"/>
  <c r="M265" i="7"/>
  <c r="P265" i="7"/>
  <c r="D266" i="7"/>
  <c r="G266" i="7"/>
  <c r="J266" i="7"/>
  <c r="M266" i="7"/>
  <c r="P266" i="7"/>
  <c r="D267" i="7"/>
  <c r="G267" i="7"/>
  <c r="J267" i="7"/>
  <c r="M267" i="7"/>
  <c r="P267" i="7"/>
  <c r="D268" i="7"/>
  <c r="G268" i="7"/>
  <c r="J268" i="7"/>
  <c r="M268" i="7"/>
  <c r="P268" i="7"/>
  <c r="D270" i="7"/>
  <c r="G270" i="7"/>
  <c r="J270" i="7"/>
  <c r="M270" i="7"/>
  <c r="P270" i="7"/>
  <c r="D271" i="7"/>
  <c r="G271" i="7"/>
  <c r="J271" i="7"/>
  <c r="M271" i="7"/>
  <c r="P271" i="7"/>
  <c r="D272" i="7"/>
  <c r="G272" i="7"/>
  <c r="J272" i="7"/>
  <c r="M272" i="7"/>
  <c r="P272" i="7"/>
  <c r="D273" i="7"/>
  <c r="G273" i="7"/>
  <c r="J273" i="7"/>
  <c r="M273" i="7"/>
  <c r="P273" i="7"/>
  <c r="D274" i="7"/>
  <c r="G274" i="7"/>
  <c r="J274" i="7"/>
  <c r="M274" i="7"/>
  <c r="P274" i="7"/>
  <c r="D275" i="7"/>
  <c r="G275" i="7"/>
  <c r="J275" i="7"/>
  <c r="M275" i="7"/>
  <c r="P275" i="7"/>
  <c r="D276" i="7"/>
  <c r="G276" i="7"/>
  <c r="J276" i="7"/>
  <c r="M276" i="7"/>
  <c r="P276" i="7"/>
  <c r="D277" i="7"/>
  <c r="J277" i="7"/>
  <c r="M277" i="7"/>
  <c r="P277" i="7"/>
  <c r="G72" i="8"/>
  <c r="G231" i="8"/>
  <c r="G114" i="8"/>
  <c r="J231" i="8"/>
  <c r="G257" i="8"/>
  <c r="G270" i="8"/>
  <c r="D140" i="8"/>
  <c r="D100" i="8"/>
  <c r="G45" i="8"/>
  <c r="G104" i="12" l="1"/>
  <c r="P104" i="12"/>
  <c r="P117" i="12"/>
  <c r="P156" i="12"/>
  <c r="D183" i="12"/>
  <c r="G211" i="12"/>
  <c r="P211" i="12"/>
  <c r="J225" i="12"/>
  <c r="G130" i="12"/>
  <c r="D170" i="12"/>
  <c r="J383" i="12"/>
  <c r="J239" i="12"/>
  <c r="M370" i="12"/>
  <c r="M435" i="12"/>
  <c r="P448" i="12"/>
  <c r="J305" i="12"/>
  <c r="G383" i="12"/>
  <c r="D383" i="12"/>
  <c r="M396" i="12"/>
  <c r="J409" i="12"/>
  <c r="G422" i="12"/>
  <c r="M156" i="12"/>
  <c r="G197" i="12"/>
  <c r="D331" i="12"/>
  <c r="G344" i="12"/>
  <c r="G357" i="12"/>
  <c r="G370" i="12"/>
  <c r="P239" i="12"/>
  <c r="P279" i="12"/>
  <c r="J279" i="12"/>
  <c r="D279" i="12"/>
  <c r="J292" i="12"/>
  <c r="G305" i="12"/>
  <c r="M170" i="12"/>
  <c r="G252" i="12"/>
  <c r="G318" i="12"/>
  <c r="D435" i="12"/>
  <c r="M183" i="12"/>
  <c r="G183" i="12"/>
  <c r="J183" i="12"/>
  <c r="M211" i="12"/>
  <c r="G239" i="12"/>
  <c r="G156" i="12"/>
  <c r="M225" i="12"/>
  <c r="M331" i="12"/>
  <c r="P344" i="12"/>
  <c r="D357" i="12"/>
  <c r="P370" i="12"/>
  <c r="J370" i="12"/>
  <c r="D370" i="12"/>
  <c r="J435" i="12"/>
  <c r="J448" i="12"/>
  <c r="D448" i="12"/>
  <c r="D91" i="12"/>
  <c r="J130" i="12"/>
  <c r="J156" i="12"/>
  <c r="M197" i="12"/>
  <c r="J197" i="12"/>
  <c r="P225" i="12"/>
  <c r="D239" i="12"/>
  <c r="P292" i="12"/>
  <c r="D292" i="12"/>
  <c r="D305" i="12"/>
  <c r="M305" i="12"/>
  <c r="G331" i="12"/>
  <c r="M383" i="12"/>
  <c r="P396" i="12"/>
  <c r="P422" i="12"/>
  <c r="J422" i="12"/>
  <c r="D422" i="12"/>
  <c r="P143" i="12"/>
  <c r="P252" i="12"/>
  <c r="G266" i="12"/>
  <c r="M292" i="12"/>
  <c r="G435" i="12"/>
  <c r="M91" i="12"/>
  <c r="M130" i="12"/>
  <c r="P130" i="12"/>
  <c r="G143" i="12"/>
  <c r="D156" i="12"/>
  <c r="G170" i="12"/>
  <c r="M239" i="12"/>
  <c r="D344" i="12"/>
  <c r="J344" i="12"/>
  <c r="P357" i="12"/>
  <c r="J357" i="12"/>
  <c r="M409" i="12"/>
  <c r="D252" i="12"/>
  <c r="M266" i="12"/>
  <c r="G409" i="12"/>
  <c r="J117" i="12"/>
  <c r="D117" i="12"/>
  <c r="M117" i="12"/>
  <c r="G117" i="12"/>
  <c r="J143" i="12"/>
  <c r="D143" i="12"/>
  <c r="J170" i="12"/>
  <c r="D225" i="12"/>
  <c r="M252" i="12"/>
  <c r="P266" i="12"/>
  <c r="G279" i="12"/>
  <c r="D396" i="12"/>
  <c r="J396" i="12"/>
  <c r="P409" i="12"/>
  <c r="J266" i="12"/>
  <c r="G292" i="12"/>
  <c r="M357" i="12"/>
  <c r="P435" i="12"/>
  <c r="J104" i="12"/>
  <c r="M104" i="12"/>
  <c r="G225" i="12"/>
  <c r="P331" i="12"/>
  <c r="J331" i="12"/>
  <c r="G396" i="12"/>
  <c r="M143" i="12"/>
  <c r="D266" i="12"/>
  <c r="D409" i="12"/>
  <c r="G91" i="12"/>
  <c r="P91" i="12"/>
  <c r="J91" i="12"/>
  <c r="D104" i="12"/>
  <c r="D130" i="12"/>
  <c r="D197" i="12"/>
  <c r="P197" i="12"/>
  <c r="J211" i="12"/>
  <c r="D211" i="12"/>
  <c r="J252" i="12"/>
  <c r="M279" i="12"/>
  <c r="P318" i="12"/>
  <c r="J318" i="12"/>
  <c r="D318" i="12"/>
  <c r="M344" i="12"/>
  <c r="P383" i="12"/>
  <c r="G126" i="7"/>
  <c r="P178" i="7"/>
  <c r="M152" i="7"/>
  <c r="M113" i="7"/>
  <c r="J72" i="7"/>
  <c r="J230" i="7"/>
  <c r="J282" i="7"/>
  <c r="P165" i="7"/>
  <c r="G178" i="7"/>
  <c r="D99" i="7"/>
  <c r="G58" i="7"/>
  <c r="M58" i="7"/>
  <c r="P44" i="7"/>
  <c r="D17" i="7"/>
  <c r="J17" i="7"/>
  <c r="P17" i="7"/>
  <c r="J295" i="7"/>
  <c r="P121" i="11"/>
  <c r="G282" i="7"/>
  <c r="J256" i="7"/>
  <c r="M217" i="7"/>
  <c r="G204" i="7"/>
  <c r="D165" i="7"/>
  <c r="J152" i="7"/>
  <c r="G139" i="7"/>
  <c r="P126" i="7"/>
  <c r="J113" i="7"/>
  <c r="G99" i="7"/>
  <c r="J86" i="7"/>
  <c r="G72" i="7"/>
  <c r="M72" i="7"/>
  <c r="J58" i="7"/>
  <c r="P58" i="7"/>
  <c r="G44" i="7"/>
  <c r="D44" i="7"/>
  <c r="P30" i="7"/>
  <c r="G17" i="7"/>
  <c r="D205" i="8"/>
  <c r="D179" i="8"/>
  <c r="G24" i="11"/>
  <c r="G256" i="7"/>
  <c r="G230" i="7"/>
  <c r="P152" i="7"/>
  <c r="D139" i="7"/>
  <c r="D126" i="7"/>
  <c r="P86" i="7"/>
  <c r="D72" i="7"/>
  <c r="M44" i="7"/>
  <c r="J30" i="7"/>
  <c r="M269" i="7"/>
  <c r="P230" i="7"/>
  <c r="D191" i="7"/>
  <c r="M139" i="7"/>
  <c r="D243" i="7"/>
  <c r="P204" i="7"/>
  <c r="J178" i="7"/>
  <c r="M99" i="7"/>
  <c r="J296" i="8"/>
  <c r="G461" i="12"/>
  <c r="P461" i="12"/>
  <c r="D283" i="8"/>
  <c r="J270" i="8"/>
  <c r="D257" i="8"/>
  <c r="G244" i="8"/>
  <c r="J244" i="8"/>
  <c r="D231" i="8"/>
  <c r="G218" i="8"/>
  <c r="J218" i="8"/>
  <c r="G192" i="8"/>
  <c r="J192" i="8"/>
  <c r="G166" i="8"/>
  <c r="J166" i="8"/>
  <c r="J153" i="8"/>
  <c r="D153" i="8"/>
  <c r="G140" i="8"/>
  <c r="J127" i="8"/>
  <c r="D127" i="8"/>
  <c r="J114" i="8"/>
  <c r="G86" i="8"/>
  <c r="J86" i="8"/>
  <c r="D72" i="8"/>
  <c r="J58" i="8"/>
  <c r="J45" i="8"/>
  <c r="D45" i="8"/>
  <c r="G31" i="8"/>
  <c r="J31" i="8"/>
  <c r="J18" i="8"/>
  <c r="G14" i="11"/>
  <c r="P14" i="11"/>
  <c r="J14" i="11"/>
  <c r="M24" i="11"/>
  <c r="P24" i="11"/>
  <c r="G39" i="11"/>
  <c r="P269" i="7"/>
  <c r="J243" i="7"/>
  <c r="D230" i="7"/>
  <c r="G217" i="7"/>
  <c r="M204" i="7"/>
  <c r="D204" i="7"/>
  <c r="P191" i="7"/>
  <c r="G191" i="7"/>
  <c r="D178" i="7"/>
  <c r="G165" i="7"/>
  <c r="G152" i="7"/>
  <c r="P139" i="7"/>
  <c r="G113" i="7"/>
  <c r="D113" i="7"/>
  <c r="J99" i="7"/>
  <c r="P99" i="7"/>
  <c r="G86" i="7"/>
  <c r="M86" i="7"/>
  <c r="D86" i="7"/>
  <c r="P72" i="7"/>
  <c r="D58" i="7"/>
  <c r="J44" i="7"/>
  <c r="G30" i="7"/>
  <c r="M30" i="7"/>
  <c r="D30" i="7"/>
  <c r="M17" i="7"/>
  <c r="P52" i="11"/>
  <c r="J52" i="11"/>
  <c r="D68" i="11"/>
  <c r="M68" i="11"/>
  <c r="G81" i="11"/>
  <c r="P81" i="11"/>
  <c r="J81" i="11"/>
  <c r="D95" i="11"/>
  <c r="M95" i="11"/>
  <c r="D108" i="11"/>
  <c r="M108" i="11"/>
  <c r="J134" i="11"/>
  <c r="D134" i="11"/>
  <c r="M134" i="11"/>
  <c r="G147" i="11"/>
  <c r="D160" i="11"/>
  <c r="M160" i="11"/>
  <c r="J186" i="11"/>
  <c r="D186" i="11"/>
  <c r="M186" i="11"/>
  <c r="G199" i="11"/>
  <c r="D212" i="11"/>
  <c r="M212" i="11"/>
  <c r="J238" i="11"/>
  <c r="D238" i="11"/>
  <c r="M238" i="11"/>
  <c r="G251" i="11"/>
  <c r="D264" i="11"/>
  <c r="M264" i="11"/>
  <c r="M277" i="11"/>
  <c r="G296" i="8"/>
  <c r="J461" i="12"/>
  <c r="G309" i="8"/>
  <c r="D461" i="12"/>
  <c r="G283" i="8"/>
  <c r="J283" i="8"/>
  <c r="D270" i="8"/>
  <c r="J257" i="8"/>
  <c r="D244" i="8"/>
  <c r="D218" i="8"/>
  <c r="G205" i="8"/>
  <c r="J205" i="8"/>
  <c r="D192" i="8"/>
  <c r="G179" i="8"/>
  <c r="J179" i="8"/>
  <c r="D166" i="8"/>
  <c r="J140" i="8"/>
  <c r="G127" i="8"/>
  <c r="G100" i="8"/>
  <c r="J100" i="8"/>
  <c r="D86" i="8"/>
  <c r="J72" i="8"/>
  <c r="D58" i="8"/>
  <c r="D31" i="8"/>
  <c r="D18" i="8"/>
  <c r="G18" i="8"/>
  <c r="M14" i="11"/>
  <c r="J24" i="11"/>
  <c r="D24" i="11"/>
  <c r="D39" i="11"/>
  <c r="M39" i="11"/>
  <c r="M461" i="12"/>
  <c r="P282" i="7"/>
  <c r="P243" i="7"/>
  <c r="D217" i="7"/>
  <c r="D295" i="7"/>
  <c r="D282" i="7"/>
  <c r="M282" i="7"/>
  <c r="D269" i="7"/>
  <c r="G269" i="7"/>
  <c r="J269" i="7"/>
  <c r="P256" i="7"/>
  <c r="D256" i="7"/>
  <c r="M256" i="7"/>
  <c r="G243" i="7"/>
  <c r="M243" i="7"/>
  <c r="M230" i="7"/>
  <c r="P217" i="7"/>
  <c r="J217" i="7"/>
  <c r="J204" i="7"/>
  <c r="J191" i="7"/>
  <c r="M191" i="7"/>
  <c r="M178" i="7"/>
  <c r="J165" i="7"/>
  <c r="M165" i="7"/>
  <c r="D152" i="7"/>
  <c r="J139" i="7"/>
  <c r="J126" i="7"/>
  <c r="P113" i="7"/>
  <c r="G295" i="7"/>
  <c r="P295" i="7"/>
  <c r="M290" i="11"/>
  <c r="J290" i="11"/>
  <c r="G290" i="11"/>
  <c r="D290" i="11"/>
  <c r="P290" i="11"/>
  <c r="D309" i="8"/>
  <c r="J309" i="8"/>
  <c r="G308" i="7"/>
  <c r="D308" i="7"/>
  <c r="P308" i="7"/>
  <c r="M308" i="7"/>
  <c r="J308" i="7"/>
</calcChain>
</file>

<file path=xl/sharedStrings.xml><?xml version="1.0" encoding="utf-8"?>
<sst xmlns="http://schemas.openxmlformats.org/spreadsheetml/2006/main" count="266" uniqueCount="91">
  <si>
    <t>DISTÂNCIAS</t>
  </si>
  <si>
    <t>MUITO  CURTAS</t>
  </si>
  <si>
    <t>CURTAS</t>
  </si>
  <si>
    <t>MÉDIAS</t>
  </si>
  <si>
    <t>LONGAS</t>
  </si>
  <si>
    <t>MUITO LONGAS</t>
  </si>
  <si>
    <t>50 KM</t>
  </si>
  <si>
    <t>400 KM</t>
  </si>
  <si>
    <t>800 KM</t>
  </si>
  <si>
    <t>2400 KM</t>
  </si>
  <si>
    <t>6000KM</t>
  </si>
  <si>
    <t>PERÍODO</t>
  </si>
  <si>
    <t>JUNHO/1994 (BASE)</t>
  </si>
  <si>
    <t>Variação mês %</t>
  </si>
  <si>
    <t>6000 KM</t>
  </si>
  <si>
    <t>Variação mensal (%)</t>
  </si>
  <si>
    <t>acumulado ano 1995</t>
  </si>
  <si>
    <t>acumulado ano 1996</t>
  </si>
  <si>
    <t>acumulado ano 1997</t>
  </si>
  <si>
    <t>acumulado ano 1998</t>
  </si>
  <si>
    <t>acumulado ano 1999</t>
  </si>
  <si>
    <t>acumulado ano 2000</t>
  </si>
  <si>
    <t>acumulado ano 2001</t>
  </si>
  <si>
    <t>acumulado ano 2002</t>
  </si>
  <si>
    <t>acum. desde jul/94</t>
  </si>
  <si>
    <t>CUSTO (R$/TON)</t>
  </si>
  <si>
    <t>ÍNDICE</t>
  </si>
  <si>
    <t>acumulado ano 2003</t>
  </si>
  <si>
    <t>acumulado ano 2004</t>
  </si>
  <si>
    <t>10 KM</t>
  </si>
  <si>
    <t>40 KM</t>
  </si>
  <si>
    <t xml:space="preserve"> Índice Nacional do Custo do Transporte de Carga Fracionada - Operações Rodoviárias</t>
  </si>
  <si>
    <t xml:space="preserve"> Índice Nacional do Custo do Transporte de Carga Fracionada</t>
  </si>
  <si>
    <t>ACUM. 1988</t>
  </si>
  <si>
    <t>ACUM. ANO 1989</t>
  </si>
  <si>
    <t>ACUM. ANO 1990</t>
  </si>
  <si>
    <t>ACUM. ANO 1991</t>
  </si>
  <si>
    <t>ACUM. ANO 1992</t>
  </si>
  <si>
    <t>ACUM. ANO 1993</t>
  </si>
  <si>
    <t>acum. jan/1994 a jun/1994</t>
  </si>
  <si>
    <t>acumulado desde maio/96</t>
  </si>
  <si>
    <t>acum de julho/94 a dezembro/94</t>
  </si>
  <si>
    <t>acumulado ano 2005</t>
  </si>
  <si>
    <t>considera custos, fixos e variáveis, de transferência e de coleta/entrega</t>
  </si>
  <si>
    <t>considera custos, fixos e variáveis, de coleta/entrega</t>
  </si>
  <si>
    <t>considera custos, fixos e variáveis, de transferência</t>
  </si>
  <si>
    <t>*</t>
  </si>
  <si>
    <t>**</t>
  </si>
  <si>
    <t>***</t>
  </si>
  <si>
    <t>*****</t>
  </si>
  <si>
    <t>****</t>
  </si>
  <si>
    <t>acumulado ano 2006</t>
  </si>
  <si>
    <t>90 KM</t>
  </si>
  <si>
    <t>acumulado ano 2007</t>
  </si>
  <si>
    <t>pareamento</t>
  </si>
  <si>
    <t>jun/07 (pareamento)</t>
  </si>
  <si>
    <t>Fonte a partir jul/07: DECOPE / NTC</t>
  </si>
  <si>
    <t>acumulado ano 2008</t>
  </si>
  <si>
    <t xml:space="preserve">EVOLUÇÃO DO INCT-FR (EX-INCTR) - NTC </t>
  </si>
  <si>
    <t>acumulado ano 2009</t>
  </si>
  <si>
    <t>acumulado ano 2010</t>
  </si>
  <si>
    <t>acumulado ano 2011</t>
  </si>
  <si>
    <t>acumulado ano 2012</t>
  </si>
  <si>
    <t>acumulado ano 2013</t>
  </si>
  <si>
    <t>acumulado ano 2014</t>
  </si>
  <si>
    <t>acumulado ano 2015</t>
  </si>
  <si>
    <t>acumulado ano 2016</t>
  </si>
  <si>
    <t>EVOLUÇÃO DO INCTL - NTC</t>
  </si>
  <si>
    <t xml:space="preserve"> Índice Nacional da Variação do Custo do Transporte para carga Lotação</t>
  </si>
  <si>
    <t>acumulado ano de 2004</t>
  </si>
  <si>
    <r>
      <t xml:space="preserve">* </t>
    </r>
    <r>
      <rPr>
        <sz val="10"/>
        <color indexed="10"/>
        <rFont val="Arial"/>
        <family val="2"/>
      </rPr>
      <t>A partir de outubro/2003, o INCT-L passou a ser calculado pela Fipe, havendo alterações na matriz, o que resultou em grande variação no custo/ton.</t>
    </r>
  </si>
  <si>
    <r>
      <t>**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Em outubro/2005, foi adotada uma nova fórmula de cálculo para PIS e COFINS, possibilitando explicitar valores de créditos provenientes da compra de insumos.</t>
    </r>
  </si>
  <si>
    <r>
      <t xml:space="preserve">*** </t>
    </r>
    <r>
      <rPr>
        <sz val="10"/>
        <color indexed="10"/>
        <rFont val="Arial"/>
        <family val="2"/>
      </rPr>
      <t>Em novembro/2005, a Fipe passou a incluir nas planilhas de custos do INCT-L a Participação nos Lucros e Resultados (PLR). A parcela de março/2006, no valor de 15% do salário, foi rateada em seis partes iguais (2,5%), percentual que será mantido até abril/2006. A partir deste mesmo mês, o cavalo mecânico Scania R 360 4x2 foi substituido pelo Scania R 380 4x2. A mudança busca atender à legislação ambiental, que entrará em vigor em janeiro/2006. Os custos de outubro/2005, foram recalculados e pareados para que esta mudança não influenciasse o número índice.</t>
    </r>
  </si>
  <si>
    <r>
      <t>****</t>
    </r>
    <r>
      <rPr>
        <sz val="10"/>
        <color indexed="10"/>
        <rFont val="Arial"/>
        <family val="2"/>
      </rPr>
      <t>Em dezembro/2005, a alíquota de ICMS sobre o preço do semi-reboque passou a ser de 12,00% e não mais de 17,00%. Os custos de novembro/2005 foram recalculados e pareados para que não houvesse impacto no número-índice. Também foram recalculados os valores de semi-reboque e seguro nas tabelas de variação dos itens de custo.</t>
    </r>
  </si>
  <si>
    <r>
      <t xml:space="preserve">***** </t>
    </r>
    <r>
      <rPr>
        <sz val="10"/>
        <color indexed="10"/>
        <rFont val="Arial"/>
        <family val="2"/>
      </rPr>
      <t xml:space="preserve"> Devido a mudança metodológica, a primeira parcela da participação nos lucros determinada pela convenção coletiva 2005/2006 foi computada integralmente em setembro; já a determinada pela convenção 2006/2007 está sendo computada em partes iguais de maio a outubro; por esta razão, foi necessário o ajuste, comparando set/05 a set/06 pela metodologia anterior</t>
    </r>
  </si>
  <si>
    <t>acumulado ano 2017</t>
  </si>
  <si>
    <t>acumulado ano 2018</t>
  </si>
  <si>
    <t>acumulado ano 2019</t>
  </si>
  <si>
    <t>acumulado ano 2020</t>
  </si>
  <si>
    <t>acumulado ano 2021</t>
  </si>
  <si>
    <t xml:space="preserve">considera custos, fixos e variáveis de transferência </t>
  </si>
  <si>
    <t>EVOLUÇÃO DO INCTF - NTC (EX-INCTA)</t>
  </si>
  <si>
    <t>EVOLUÇÃO DO INCT-FU - NTC (EX-INCTCE)</t>
  </si>
  <si>
    <t>acumulado ano 2022</t>
  </si>
  <si>
    <t xml:space="preserve"> Índice de Carga Fracionada - Op. Urbanas</t>
  </si>
  <si>
    <t>acumulado ano 2023</t>
  </si>
  <si>
    <t>acumulado ano 2024</t>
  </si>
  <si>
    <t>acumulado ano 2025</t>
  </si>
  <si>
    <t>Acumulado 12 meses (Jan/25 a Dez/25)</t>
  </si>
  <si>
    <t>acumulado ano 2026</t>
  </si>
  <si>
    <t>Acumulado 12 meses (Fev/25 a Jan/26)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</si>
</sst>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  <numFmt numFmtId="168" formatCode="0.0000000"/>
    <numFmt numFmtId="169" formatCode="0.000000"/>
    <numFmt numFmtId="170" formatCode="#,##0.0000_);\(#,##0.0000\)"/>
    <numFmt numFmtId="171" formatCode="#,##0.000000_);\(#,##0.000000\)"/>
    <numFmt numFmtId="172" formatCode="mmm\-yy"/>
    <numFmt numFmtId="173" formatCode="General_)"/>
  </numFmts>
  <fonts count="30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indexed="56"/>
      <name val="Arial"/>
      <family val="2"/>
    </font>
    <font>
      <b/>
      <sz val="10"/>
      <color indexed="17"/>
      <name val="Arial"/>
      <family val="2"/>
    </font>
    <font>
      <b/>
      <i/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16"/>
      <name val="Arial"/>
      <family val="2"/>
    </font>
    <font>
      <b/>
      <sz val="10"/>
      <color indexed="8"/>
      <name val="Arial"/>
      <family val="2"/>
    </font>
    <font>
      <b/>
      <sz val="10"/>
      <color indexed="60"/>
      <name val="Arial"/>
      <family val="2"/>
    </font>
    <font>
      <b/>
      <sz val="13"/>
      <color indexed="16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i/>
      <sz val="10"/>
      <color indexed="56"/>
      <name val="Arial"/>
      <family val="2"/>
    </font>
    <font>
      <sz val="10"/>
      <color indexed="17"/>
      <name val="Arial"/>
      <family val="2"/>
    </font>
    <font>
      <b/>
      <sz val="13"/>
      <color indexed="52"/>
      <name val="Times New Roman"/>
      <family val="1"/>
    </font>
    <font>
      <b/>
      <sz val="10"/>
      <color indexed="52"/>
      <name val="Arial"/>
      <family val="2"/>
    </font>
    <font>
      <sz val="10"/>
      <color indexed="60"/>
      <name val="Arial"/>
      <family val="2"/>
    </font>
    <font>
      <b/>
      <sz val="14"/>
      <color indexed="10"/>
      <name val="Arial"/>
      <family val="2"/>
    </font>
    <font>
      <sz val="8"/>
      <color indexed="60"/>
      <name val="Arial"/>
      <family val="2"/>
    </font>
    <font>
      <b/>
      <sz val="12"/>
      <color indexed="16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3" fillId="0" borderId="0"/>
    <xf numFmtId="173" fontId="2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1" xfId="6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3" xfId="6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3" fillId="0" borderId="2" xfId="6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5" applyNumberFormat="1" applyFont="1" applyBorder="1" applyAlignment="1">
      <alignment horizontal="center" vertical="center"/>
    </xf>
    <xf numFmtId="39" fontId="3" fillId="0" borderId="1" xfId="6" applyNumberFormat="1" applyFont="1" applyBorder="1" applyAlignment="1">
      <alignment horizontal="center" vertical="center"/>
    </xf>
    <xf numFmtId="39" fontId="3" fillId="0" borderId="1" xfId="6" applyNumberFormat="1" applyFon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9" fillId="0" borderId="1" xfId="5" applyNumberFormat="1" applyFont="1" applyBorder="1" applyAlignment="1">
      <alignment horizontal="center" vertical="center"/>
    </xf>
    <xf numFmtId="2" fontId="3" fillId="0" borderId="1" xfId="5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2" fontId="10" fillId="0" borderId="1" xfId="0" quotePrefix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1" xfId="6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5" applyNumberFormat="1" applyFont="1" applyBorder="1" applyAlignment="1">
      <alignment horizontal="center" vertical="center"/>
    </xf>
    <xf numFmtId="2" fontId="10" fillId="0" borderId="1" xfId="5" applyNumberFormat="1" applyFont="1" applyBorder="1" applyAlignment="1">
      <alignment horizontal="center" vertical="center"/>
    </xf>
    <xf numFmtId="0" fontId="10" fillId="0" borderId="1" xfId="6" applyNumberFormat="1" applyFont="1" applyBorder="1" applyAlignment="1">
      <alignment horizontal="center" vertical="center"/>
    </xf>
    <xf numFmtId="0" fontId="10" fillId="0" borderId="3" xfId="6" applyNumberFormat="1" applyFont="1" applyBorder="1" applyAlignment="1">
      <alignment horizontal="center" vertical="center"/>
    </xf>
    <xf numFmtId="2" fontId="10" fillId="0" borderId="2" xfId="5" applyNumberFormat="1" applyFont="1" applyBorder="1" applyAlignment="1">
      <alignment horizontal="center" vertical="center"/>
    </xf>
    <xf numFmtId="2" fontId="10" fillId="0" borderId="2" xfId="6" applyNumberFormat="1" applyFont="1" applyBorder="1" applyAlignment="1">
      <alignment horizontal="center" vertical="center"/>
    </xf>
    <xf numFmtId="0" fontId="10" fillId="0" borderId="2" xfId="5" applyNumberFormat="1" applyFont="1" applyBorder="1" applyAlignment="1">
      <alignment horizontal="center" vertical="center"/>
    </xf>
    <xf numFmtId="0" fontId="10" fillId="0" borderId="2" xfId="6" applyNumberFormat="1" applyFont="1" applyBorder="1" applyAlignment="1">
      <alignment horizontal="center" vertical="center"/>
    </xf>
    <xf numFmtId="39" fontId="4" fillId="0" borderId="1" xfId="6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3" fillId="0" borderId="2" xfId="5" applyNumberFormat="1" applyFont="1" applyFill="1" applyBorder="1" applyAlignment="1">
      <alignment horizontal="center" vertical="center" wrapText="1"/>
    </xf>
    <xf numFmtId="10" fontId="5" fillId="0" borderId="1" xfId="5" applyNumberFormat="1" applyFont="1" applyFill="1" applyBorder="1" applyAlignment="1">
      <alignment horizontal="center" vertical="center"/>
    </xf>
    <xf numFmtId="10" fontId="5" fillId="0" borderId="2" xfId="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10" fillId="0" borderId="3" xfId="6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0" fontId="10" fillId="0" borderId="2" xfId="5" applyNumberFormat="1" applyFont="1" applyBorder="1" applyAlignment="1">
      <alignment horizontal="center" vertical="center"/>
    </xf>
    <xf numFmtId="39" fontId="10" fillId="0" borderId="1" xfId="6" applyNumberFormat="1" applyFont="1" applyBorder="1" applyAlignment="1">
      <alignment horizontal="center" vertical="center"/>
    </xf>
    <xf numFmtId="4" fontId="10" fillId="0" borderId="1" xfId="6" applyNumberFormat="1" applyFont="1" applyBorder="1" applyAlignment="1">
      <alignment horizontal="center" vertical="center"/>
    </xf>
    <xf numFmtId="4" fontId="3" fillId="0" borderId="1" xfId="6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5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0" fillId="0" borderId="1" xfId="0" quotePrefix="1" applyNumberFormat="1" applyFont="1" applyBorder="1" applyAlignment="1">
      <alignment horizontal="center" vertical="center" wrapText="1"/>
    </xf>
    <xf numFmtId="2" fontId="10" fillId="0" borderId="1" xfId="5" applyNumberFormat="1" applyFont="1" applyFill="1" applyBorder="1" applyAlignment="1">
      <alignment horizontal="center" vertical="center"/>
    </xf>
    <xf numFmtId="2" fontId="10" fillId="0" borderId="2" xfId="5" applyNumberFormat="1" applyFont="1" applyFill="1" applyBorder="1" applyAlignment="1">
      <alignment horizontal="center" vertical="center" wrapText="1"/>
    </xf>
    <xf numFmtId="2" fontId="10" fillId="0" borderId="1" xfId="6" applyNumberFormat="1" applyFont="1" applyFill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171" fontId="20" fillId="0" borderId="1" xfId="6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7" fontId="20" fillId="0" borderId="1" xfId="0" applyNumberFormat="1" applyFont="1" applyBorder="1" applyAlignment="1">
      <alignment horizontal="center" vertical="center"/>
    </xf>
    <xf numFmtId="170" fontId="20" fillId="0" borderId="1" xfId="6" applyNumberFormat="1" applyFont="1" applyBorder="1" applyAlignment="1">
      <alignment horizontal="center" vertical="center"/>
    </xf>
    <xf numFmtId="169" fontId="20" fillId="0" borderId="2" xfId="0" applyNumberFormat="1" applyFont="1" applyBorder="1" applyAlignment="1">
      <alignment horizontal="center" vertical="center"/>
    </xf>
    <xf numFmtId="169" fontId="20" fillId="0" borderId="1" xfId="6" applyNumberFormat="1" applyFont="1" applyBorder="1" applyAlignment="1">
      <alignment horizontal="center" vertical="center"/>
    </xf>
    <xf numFmtId="2" fontId="3" fillId="0" borderId="1" xfId="5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3" fillId="2" borderId="1" xfId="5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10" fontId="22" fillId="0" borderId="1" xfId="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6" fontId="3" fillId="0" borderId="1" xfId="5" applyNumberFormat="1" applyFont="1" applyBorder="1" applyAlignment="1">
      <alignment horizontal="center" vertical="center"/>
    </xf>
    <xf numFmtId="167" fontId="3" fillId="0" borderId="1" xfId="5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172" fontId="4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 wrapText="1"/>
    </xf>
    <xf numFmtId="2" fontId="5" fillId="0" borderId="2" xfId="5" applyNumberFormat="1" applyFont="1" applyFill="1" applyBorder="1" applyAlignment="1">
      <alignment horizontal="center" vertical="center" wrapText="1"/>
    </xf>
    <xf numFmtId="10" fontId="5" fillId="0" borderId="0" xfId="5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 wrapText="1"/>
    </xf>
    <xf numFmtId="2" fontId="10" fillId="0" borderId="0" xfId="5" applyNumberFormat="1" applyFont="1" applyFill="1" applyBorder="1" applyAlignment="1">
      <alignment horizontal="center" vertical="center" wrapText="1"/>
    </xf>
    <xf numFmtId="2" fontId="3" fillId="0" borderId="0" xfId="5" applyNumberFormat="1" applyFont="1" applyFill="1" applyBorder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5" fillId="0" borderId="0" xfId="5" applyNumberFormat="1" applyFont="1" applyFill="1" applyBorder="1" applyAlignment="1">
      <alignment horizontal="center" vertical="center" wrapText="1"/>
    </xf>
    <xf numFmtId="10" fontId="5" fillId="0" borderId="0" xfId="5" applyNumberFormat="1" applyFont="1" applyFill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10" fontId="22" fillId="0" borderId="0" xfId="5" applyNumberFormat="1" applyFont="1" applyFill="1" applyBorder="1" applyAlignment="1">
      <alignment horizontal="center" vertical="center" wrapText="1"/>
    </xf>
    <xf numFmtId="4" fontId="10" fillId="0" borderId="2" xfId="5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Border="1" applyAlignment="1">
      <alignment horizontal="center" vertical="center" wrapText="1"/>
    </xf>
    <xf numFmtId="10" fontId="5" fillId="0" borderId="1" xfId="5" applyNumberFormat="1" applyFont="1" applyBorder="1" applyAlignment="1" applyProtection="1">
      <alignment horizontal="center"/>
    </xf>
    <xf numFmtId="2" fontId="4" fillId="0" borderId="1" xfId="5" applyNumberFormat="1" applyFont="1" applyBorder="1" applyAlignment="1" applyProtection="1">
      <alignment horizontal="center"/>
    </xf>
    <xf numFmtId="2" fontId="4" fillId="0" borderId="1" xfId="6" applyNumberFormat="1" applyFont="1" applyBorder="1" applyAlignment="1" applyProtection="1">
      <alignment horizontal="center"/>
    </xf>
    <xf numFmtId="2" fontId="14" fillId="0" borderId="1" xfId="6" applyNumberFormat="1" applyFont="1" applyFill="1" applyBorder="1" applyAlignment="1" applyProtection="1">
      <alignment horizontal="center" vertical="center"/>
    </xf>
    <xf numFmtId="2" fontId="3" fillId="0" borderId="1" xfId="6" applyNumberFormat="1" applyFont="1" applyFill="1" applyBorder="1" applyAlignment="1" applyProtection="1">
      <alignment horizontal="center" vertical="center"/>
    </xf>
    <xf numFmtId="2" fontId="10" fillId="0" borderId="1" xfId="6" applyNumberFormat="1" applyFont="1" applyFill="1" applyBorder="1" applyAlignment="1" applyProtection="1">
      <alignment horizontal="center" vertical="center"/>
    </xf>
    <xf numFmtId="10" fontId="5" fillId="0" borderId="1" xfId="5" applyNumberFormat="1" applyFont="1" applyFill="1" applyBorder="1" applyAlignment="1" applyProtection="1">
      <alignment horizontal="center" vertical="center" wrapText="1"/>
    </xf>
    <xf numFmtId="2" fontId="10" fillId="0" borderId="1" xfId="6" applyNumberFormat="1" applyFont="1" applyFill="1" applyBorder="1" applyAlignment="1" applyProtection="1">
      <alignment horizontal="center" vertical="center" wrapText="1"/>
    </xf>
    <xf numFmtId="10" fontId="10" fillId="0" borderId="1" xfId="5" applyNumberFormat="1" applyFont="1" applyFill="1" applyBorder="1" applyAlignment="1" applyProtection="1">
      <alignment horizontal="center" vertical="center" wrapText="1"/>
    </xf>
    <xf numFmtId="10" fontId="5" fillId="0" borderId="1" xfId="5" applyNumberFormat="1" applyFont="1" applyFill="1" applyBorder="1" applyAlignment="1" applyProtection="1">
      <alignment horizontal="center" vertical="center"/>
    </xf>
    <xf numFmtId="2" fontId="10" fillId="0" borderId="0" xfId="5" applyNumberFormat="1" applyFont="1" applyFill="1" applyBorder="1" applyAlignment="1" applyProtection="1">
      <alignment vertical="center"/>
    </xf>
    <xf numFmtId="10" fontId="10" fillId="0" borderId="1" xfId="5" applyNumberFormat="1" applyFont="1" applyFill="1" applyBorder="1" applyAlignment="1" applyProtection="1">
      <alignment horizontal="center" vertical="center"/>
    </xf>
    <xf numFmtId="10" fontId="5" fillId="0" borderId="0" xfId="5" applyNumberFormat="1" applyFont="1" applyFill="1" applyBorder="1" applyAlignment="1" applyProtection="1">
      <alignment vertical="center"/>
    </xf>
    <xf numFmtId="10" fontId="15" fillId="0" borderId="0" xfId="5" applyNumberFormat="1" applyFont="1" applyFill="1" applyBorder="1" applyAlignment="1" applyProtection="1">
      <alignment vertical="center"/>
    </xf>
    <xf numFmtId="2" fontId="10" fillId="0" borderId="1" xfId="5" applyNumberFormat="1" applyFont="1" applyFill="1" applyBorder="1" applyAlignment="1" applyProtection="1">
      <alignment horizontal="center" vertical="center"/>
    </xf>
    <xf numFmtId="10" fontId="12" fillId="0" borderId="0" xfId="5" applyNumberFormat="1" applyFont="1" applyFill="1" applyBorder="1" applyAlignment="1" applyProtection="1">
      <alignment horizontal="left" vertical="center"/>
    </xf>
    <xf numFmtId="165" fontId="3" fillId="0" borderId="0" xfId="6" applyFont="1" applyFill="1" applyBorder="1" applyAlignment="1" applyProtection="1">
      <alignment vertical="center"/>
    </xf>
    <xf numFmtId="165" fontId="3" fillId="0" borderId="0" xfId="6" applyFont="1" applyFill="1" applyBorder="1" applyAlignment="1" applyProtection="1">
      <alignment horizontal="left" vertical="center"/>
    </xf>
    <xf numFmtId="10" fontId="5" fillId="0" borderId="1" xfId="6" applyNumberFormat="1" applyFont="1" applyFill="1" applyBorder="1" applyAlignment="1" applyProtection="1">
      <alignment horizontal="center" vertical="center"/>
    </xf>
    <xf numFmtId="10" fontId="10" fillId="0" borderId="1" xfId="6" applyNumberFormat="1" applyFont="1" applyFill="1" applyBorder="1" applyAlignment="1" applyProtection="1">
      <alignment horizontal="center" vertical="center"/>
    </xf>
    <xf numFmtId="169" fontId="20" fillId="0" borderId="1" xfId="6" applyNumberFormat="1" applyFont="1" applyFill="1" applyBorder="1" applyAlignment="1" applyProtection="1">
      <alignment horizontal="center" vertical="center"/>
    </xf>
    <xf numFmtId="168" fontId="20" fillId="0" borderId="1" xfId="6" applyNumberFormat="1" applyFont="1" applyFill="1" applyBorder="1" applyAlignment="1" applyProtection="1">
      <alignment horizontal="center" vertical="center"/>
    </xf>
    <xf numFmtId="2" fontId="10" fillId="0" borderId="3" xfId="6" applyNumberFormat="1" applyFont="1" applyFill="1" applyBorder="1" applyAlignment="1" applyProtection="1">
      <alignment horizontal="center" vertical="center"/>
    </xf>
    <xf numFmtId="166" fontId="3" fillId="0" borderId="1" xfId="6" applyNumberFormat="1" applyFont="1" applyFill="1" applyBorder="1" applyAlignment="1" applyProtection="1">
      <alignment horizontal="center" vertical="center"/>
    </xf>
    <xf numFmtId="166" fontId="10" fillId="0" borderId="1" xfId="6" applyNumberFormat="1" applyFont="1" applyFill="1" applyBorder="1" applyAlignment="1" applyProtection="1">
      <alignment horizontal="center" vertical="center"/>
    </xf>
    <xf numFmtId="10" fontId="5" fillId="0" borderId="2" xfId="5" applyNumberFormat="1" applyFont="1" applyFill="1" applyBorder="1" applyAlignment="1" applyProtection="1">
      <alignment horizontal="center" vertical="center"/>
    </xf>
    <xf numFmtId="10" fontId="10" fillId="0" borderId="2" xfId="5" applyNumberFormat="1" applyFont="1" applyFill="1" applyBorder="1" applyAlignment="1" applyProtection="1">
      <alignment horizontal="center" vertical="center"/>
    </xf>
    <xf numFmtId="2" fontId="3" fillId="0" borderId="2" xfId="5" applyNumberFormat="1" applyFont="1" applyFill="1" applyBorder="1" applyAlignment="1" applyProtection="1">
      <alignment horizontal="center" vertical="center"/>
    </xf>
    <xf numFmtId="2" fontId="10" fillId="0" borderId="2" xfId="5" applyNumberFormat="1" applyFont="1" applyFill="1" applyBorder="1" applyAlignment="1" applyProtection="1">
      <alignment horizontal="center" vertical="center"/>
    </xf>
    <xf numFmtId="167" fontId="20" fillId="0" borderId="1" xfId="6" applyNumberFormat="1" applyFont="1" applyFill="1" applyBorder="1" applyAlignment="1" applyProtection="1">
      <alignment horizontal="center" vertical="center"/>
    </xf>
    <xf numFmtId="2" fontId="3" fillId="0" borderId="2" xfId="5" applyNumberFormat="1" applyFont="1" applyFill="1" applyBorder="1" applyAlignment="1" applyProtection="1">
      <alignment horizontal="center" vertical="center" wrapText="1"/>
    </xf>
    <xf numFmtId="2" fontId="10" fillId="0" borderId="2" xfId="5" applyNumberFormat="1" applyFont="1" applyFill="1" applyBorder="1" applyAlignment="1" applyProtection="1">
      <alignment horizontal="center" vertical="center" wrapText="1"/>
    </xf>
    <xf numFmtId="2" fontId="10" fillId="0" borderId="1" xfId="5" applyNumberFormat="1" applyFont="1" applyFill="1" applyBorder="1" applyAlignment="1" applyProtection="1">
      <alignment horizontal="center" vertical="center" wrapText="1"/>
    </xf>
    <xf numFmtId="169" fontId="18" fillId="0" borderId="2" xfId="6" applyNumberFormat="1" applyFont="1" applyFill="1" applyBorder="1" applyAlignment="1" applyProtection="1">
      <alignment horizontal="center" vertical="center"/>
    </xf>
    <xf numFmtId="169" fontId="18" fillId="0" borderId="1" xfId="6" applyNumberFormat="1" applyFont="1" applyFill="1" applyBorder="1" applyAlignment="1" applyProtection="1">
      <alignment horizontal="center" vertical="center"/>
    </xf>
    <xf numFmtId="2" fontId="10" fillId="0" borderId="2" xfId="6" applyNumberFormat="1" applyFont="1" applyFill="1" applyBorder="1" applyAlignment="1" applyProtection="1">
      <alignment horizontal="center" vertical="center"/>
    </xf>
    <xf numFmtId="10" fontId="5" fillId="0" borderId="2" xfId="5" applyNumberFormat="1" applyFont="1" applyFill="1" applyBorder="1" applyAlignment="1" applyProtection="1">
      <alignment horizontal="center" vertical="center" wrapText="1"/>
    </xf>
    <xf numFmtId="10" fontId="10" fillId="0" borderId="2" xfId="5" applyNumberFormat="1" applyFont="1" applyFill="1" applyBorder="1" applyAlignment="1" applyProtection="1">
      <alignment horizontal="center" vertical="center" wrapText="1"/>
    </xf>
    <xf numFmtId="2" fontId="4" fillId="0" borderId="2" xfId="5" applyNumberFormat="1" applyFont="1" applyFill="1" applyBorder="1" applyAlignment="1" applyProtection="1">
      <alignment horizontal="center" vertical="center" wrapText="1"/>
    </xf>
    <xf numFmtId="169" fontId="18" fillId="0" borderId="2" xfId="5" applyNumberFormat="1" applyFont="1" applyFill="1" applyBorder="1" applyAlignment="1" applyProtection="1">
      <alignment horizontal="center" vertical="center"/>
    </xf>
    <xf numFmtId="167" fontId="18" fillId="0" borderId="2" xfId="6" applyNumberFormat="1" applyFont="1" applyFill="1" applyBorder="1" applyAlignment="1" applyProtection="1">
      <alignment horizontal="center" vertical="center"/>
    </xf>
    <xf numFmtId="167" fontId="18" fillId="0" borderId="2" xfId="5" applyNumberFormat="1" applyFont="1" applyFill="1" applyBorder="1" applyAlignment="1" applyProtection="1">
      <alignment horizontal="center" vertical="center"/>
    </xf>
    <xf numFmtId="2" fontId="17" fillId="0" borderId="2" xfId="5" applyNumberFormat="1" applyFont="1" applyFill="1" applyBorder="1" applyAlignment="1" applyProtection="1">
      <alignment horizontal="center" vertical="center" wrapText="1"/>
    </xf>
    <xf numFmtId="2" fontId="3" fillId="0" borderId="1" xfId="5" applyNumberFormat="1" applyFont="1" applyFill="1" applyBorder="1" applyAlignment="1" applyProtection="1">
      <alignment horizontal="center" vertical="center" wrapText="1"/>
    </xf>
    <xf numFmtId="39" fontId="10" fillId="0" borderId="2" xfId="5" applyNumberFormat="1" applyFont="1" applyFill="1" applyBorder="1" applyAlignment="1" applyProtection="1">
      <alignment horizontal="center" vertical="center" wrapText="1"/>
    </xf>
    <xf numFmtId="166" fontId="3" fillId="0" borderId="2" xfId="5" applyNumberFormat="1" applyFont="1" applyFill="1" applyBorder="1" applyAlignment="1" applyProtection="1">
      <alignment horizontal="center" vertical="center" wrapText="1"/>
    </xf>
    <xf numFmtId="2" fontId="3" fillId="2" borderId="2" xfId="5" applyNumberFormat="1" applyFont="1" applyFill="1" applyBorder="1" applyAlignment="1" applyProtection="1">
      <alignment horizontal="center" vertical="center" wrapText="1"/>
    </xf>
    <xf numFmtId="165" fontId="10" fillId="0" borderId="2" xfId="6" applyFont="1" applyFill="1" applyBorder="1" applyAlignment="1" applyProtection="1">
      <alignment horizontal="center" vertical="center" wrapText="1"/>
    </xf>
    <xf numFmtId="4" fontId="10" fillId="0" borderId="2" xfId="5" applyNumberFormat="1" applyFont="1" applyFill="1" applyBorder="1" applyAlignment="1" applyProtection="1">
      <alignment horizontal="center" vertical="center" wrapText="1"/>
    </xf>
    <xf numFmtId="2" fontId="5" fillId="0" borderId="2" xfId="5" applyNumberFormat="1" applyFont="1" applyFill="1" applyBorder="1" applyAlignment="1" applyProtection="1">
      <alignment horizontal="center" vertical="center" wrapText="1"/>
    </xf>
    <xf numFmtId="10" fontId="8" fillId="0" borderId="1" xfId="5" applyNumberFormat="1" applyFont="1" applyFill="1" applyBorder="1" applyAlignment="1" applyProtection="1">
      <alignment horizontal="center" vertical="center" wrapText="1"/>
    </xf>
    <xf numFmtId="10" fontId="8" fillId="0" borderId="0" xfId="5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3" fillId="0" borderId="2" xfId="6" applyNumberFormat="1" applyFont="1" applyBorder="1" applyAlignment="1">
      <alignment horizontal="center"/>
    </xf>
    <xf numFmtId="2" fontId="10" fillId="0" borderId="2" xfId="6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2" fontId="3" fillId="0" borderId="1" xfId="5" applyNumberFormat="1" applyFont="1" applyBorder="1" applyAlignment="1">
      <alignment horizontal="center"/>
    </xf>
    <xf numFmtId="2" fontId="10" fillId="0" borderId="1" xfId="6" applyNumberFormat="1" applyFont="1" applyBorder="1" applyAlignment="1">
      <alignment horizontal="center"/>
    </xf>
    <xf numFmtId="2" fontId="10" fillId="0" borderId="1" xfId="5" applyNumberFormat="1" applyFont="1" applyBorder="1" applyAlignment="1">
      <alignment horizontal="center"/>
    </xf>
    <xf numFmtId="2" fontId="3" fillId="0" borderId="2" xfId="5" applyNumberFormat="1" applyFont="1" applyBorder="1" applyAlignment="1">
      <alignment horizontal="center"/>
    </xf>
    <xf numFmtId="2" fontId="10" fillId="0" borderId="2" xfId="5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10" fontId="5" fillId="0" borderId="2" xfId="5" applyNumberFormat="1" applyFont="1" applyBorder="1" applyAlignment="1">
      <alignment horizontal="center"/>
    </xf>
    <xf numFmtId="10" fontId="10" fillId="0" borderId="2" xfId="5" applyNumberFormat="1" applyFont="1" applyBorder="1" applyAlignment="1">
      <alignment horizontal="center"/>
    </xf>
    <xf numFmtId="2" fontId="9" fillId="0" borderId="2" xfId="5" applyNumberFormat="1" applyFont="1" applyBorder="1" applyAlignment="1">
      <alignment horizontal="center" vertical="center" wrapText="1"/>
    </xf>
    <xf numFmtId="2" fontId="10" fillId="0" borderId="2" xfId="5" applyNumberFormat="1" applyFont="1" applyBorder="1" applyAlignment="1">
      <alignment horizontal="center" vertical="center" wrapText="1"/>
    </xf>
    <xf numFmtId="2" fontId="10" fillId="0" borderId="1" xfId="5" applyNumberFormat="1" applyFont="1" applyBorder="1" applyAlignment="1">
      <alignment horizontal="center" vertical="center" wrapText="1"/>
    </xf>
    <xf numFmtId="2" fontId="9" fillId="0" borderId="1" xfId="5" applyNumberFormat="1" applyFont="1" applyBorder="1" applyAlignment="1">
      <alignment horizontal="center" vertical="center" wrapText="1"/>
    </xf>
    <xf numFmtId="2" fontId="9" fillId="0" borderId="0" xfId="5" applyNumberFormat="1" applyFont="1" applyBorder="1" applyAlignment="1">
      <alignment horizontal="center" vertical="center" wrapText="1"/>
    </xf>
    <xf numFmtId="2" fontId="10" fillId="0" borderId="0" xfId="6" applyNumberFormat="1" applyFont="1" applyBorder="1" applyAlignment="1">
      <alignment horizontal="center" vertical="center"/>
    </xf>
    <xf numFmtId="2" fontId="10" fillId="0" borderId="0" xfId="5" applyNumberFormat="1" applyFont="1" applyBorder="1" applyAlignment="1">
      <alignment horizontal="center" vertical="center" wrapText="1"/>
    </xf>
    <xf numFmtId="10" fontId="5" fillId="0" borderId="2" xfId="5" applyNumberFormat="1" applyFont="1" applyBorder="1" applyAlignment="1">
      <alignment horizontal="center" vertical="center" wrapText="1"/>
    </xf>
    <xf numFmtId="10" fontId="10" fillId="0" borderId="2" xfId="5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67" fontId="20" fillId="0" borderId="1" xfId="0" quotePrefix="1" applyNumberFormat="1" applyFont="1" applyBorder="1" applyAlignment="1">
      <alignment horizontal="center" vertical="center" wrapText="1"/>
    </xf>
    <xf numFmtId="167" fontId="20" fillId="0" borderId="1" xfId="6" applyNumberFormat="1" applyFont="1" applyBorder="1" applyAlignment="1">
      <alignment horizontal="center" vertical="center"/>
    </xf>
    <xf numFmtId="2" fontId="10" fillId="2" borderId="1" xfId="0" quotePrefix="1" applyNumberFormat="1" applyFont="1" applyFill="1" applyBorder="1" applyAlignment="1">
      <alignment horizontal="center" vertical="center" wrapText="1"/>
    </xf>
    <xf numFmtId="2" fontId="9" fillId="2" borderId="2" xfId="5" applyNumberFormat="1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10" fontId="10" fillId="0" borderId="0" xfId="5" applyNumberFormat="1" applyFont="1" applyBorder="1" applyAlignment="1">
      <alignment vertical="center"/>
    </xf>
    <xf numFmtId="9" fontId="10" fillId="0" borderId="0" xfId="5" applyFont="1" applyBorder="1" applyAlignment="1">
      <alignment vertical="center"/>
    </xf>
    <xf numFmtId="2" fontId="3" fillId="3" borderId="2" xfId="5" applyNumberFormat="1" applyFont="1" applyFill="1" applyBorder="1" applyAlignment="1" applyProtection="1">
      <alignment horizontal="center" vertical="center" wrapText="1"/>
    </xf>
    <xf numFmtId="10" fontId="5" fillId="3" borderId="2" xfId="5" applyNumberFormat="1" applyFont="1" applyFill="1" applyBorder="1" applyAlignment="1" applyProtection="1">
      <alignment horizontal="center" vertical="center" wrapText="1"/>
    </xf>
    <xf numFmtId="2" fontId="3" fillId="0" borderId="1" xfId="5" applyNumberFormat="1" applyFont="1" applyFill="1" applyBorder="1" applyAlignment="1">
      <alignment horizontal="center" vertical="center" wrapText="1"/>
    </xf>
    <xf numFmtId="10" fontId="5" fillId="3" borderId="1" xfId="5" applyNumberFormat="1" applyFont="1" applyFill="1" applyBorder="1" applyAlignment="1" applyProtection="1">
      <alignment horizontal="center" vertical="center" wrapText="1"/>
    </xf>
    <xf numFmtId="9" fontId="7" fillId="0" borderId="0" xfId="0" applyNumberFormat="1" applyFont="1" applyAlignment="1">
      <alignment vertical="center"/>
    </xf>
    <xf numFmtId="0" fontId="4" fillId="0" borderId="3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3" fillId="0" borderId="0" xfId="0" applyFont="1"/>
    <xf numFmtId="17" fontId="19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9" fontId="3" fillId="0" borderId="0" xfId="5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17" fontId="4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6" fontId="10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left" vertical="center"/>
    </xf>
    <xf numFmtId="169" fontId="1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9" fontId="18" fillId="0" borderId="1" xfId="0" quotePrefix="1" applyNumberFormat="1" applyFont="1" applyBorder="1" applyAlignment="1">
      <alignment horizontal="center" vertical="center" wrapText="1"/>
    </xf>
    <xf numFmtId="167" fontId="18" fillId="0" borderId="1" xfId="0" quotePrefix="1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2" fontId="3" fillId="0" borderId="0" xfId="5" applyNumberFormat="1" applyFont="1" applyFill="1" applyBorder="1" applyAlignment="1" applyProtection="1">
      <alignment horizontal="center" vertical="center" wrapText="1"/>
    </xf>
    <xf numFmtId="4" fontId="10" fillId="0" borderId="2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</cellXfs>
  <cellStyles count="9">
    <cellStyle name="Hiperlink 2" xfId="1"/>
    <cellStyle name="Moeda 2" xfId="2"/>
    <cellStyle name="Normal" xfId="0" builtinId="0"/>
    <cellStyle name="Normal 2" xfId="3"/>
    <cellStyle name="Normal 3" xfId="4"/>
    <cellStyle name="Porcentagem" xfId="5" builtinId="5"/>
    <cellStyle name="Vírgula" xfId="6" builtinId="3"/>
    <cellStyle name="Vírgula 2" xfId="7"/>
    <cellStyle name="Vírgula 3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3</xdr:col>
      <xdr:colOff>589432</xdr:colOff>
      <xdr:row>2</xdr:row>
      <xdr:rowOff>66811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589682" cy="428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349</xdr:row>
      <xdr:rowOff>180975</xdr:rowOff>
    </xdr:from>
    <xdr:to>
      <xdr:col>13</xdr:col>
      <xdr:colOff>542925</xdr:colOff>
      <xdr:row>360</xdr:row>
      <xdr:rowOff>28575</xdr:rowOff>
    </xdr:to>
    <xdr:sp macro="" textlink="">
      <xdr:nvSpPr>
        <xdr:cNvPr id="3083" name="Text Box 11">
          <a:extLst>
            <a:ext uri="{FF2B5EF4-FFF2-40B4-BE49-F238E27FC236}">
              <a16:creationId xmlns="" xmlns:a16="http://schemas.microsoft.com/office/drawing/2014/main" id="{00000000-0008-0000-0200-00000B0C0000}"/>
            </a:ext>
          </a:extLst>
        </xdr:cNvPr>
        <xdr:cNvSpPr txBox="1">
          <a:spLocks noChangeArrowheads="1"/>
        </xdr:cNvSpPr>
      </xdr:nvSpPr>
      <xdr:spPr bwMode="auto">
        <a:xfrm>
          <a:off x="38100" y="61436250"/>
          <a:ext cx="8867775" cy="19431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A partir de abril/2000, o INCT mudou para INCTA, que passou a agregar dois novos índices - o INCTR e o INCTCE;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fevereiro/2002, houve alteração no critério de cálculo de pneus (estava em duplicidade), sendo preciso pareamento;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março/2003, houve alteração no tipo de veículo utilizado para compor os custos do INCTR, sendo preciso pareamento;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agosto/2004, o GRIS foi retirado da matriz de cálculo (por haver taxa específica), a manutenção passou a ser considerada terceirizada e os impostos passaram a fazer parte da matriz como sendo indiretos;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outubro/2005, PIS e COFINS foram incluídos no custo total do percurso de operação urbana. Além disso, em ambos os percursos (urbano e de transferência) passou a ser explicitado os valores de créditos provenientes da compra de insumos.</a:t>
          </a:r>
        </a:p>
        <a:p>
          <a:pPr algn="l" rtl="0">
            <a:defRPr sz="1000"/>
          </a:pPr>
          <a:r>
            <a:rPr lang="pt-BR" sz="1600" b="0" i="0" u="none" strike="noStrike" baseline="0">
              <a:solidFill>
                <a:srgbClr val="FF0000"/>
              </a:solidFill>
              <a:latin typeface="Arial"/>
              <a:cs typeface="Arial"/>
            </a:rPr>
            <a:t>******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Devido a mudança metodológica, a primeira parcela da participação nos lucros determinada pela convenção coletiva 2005/2006 foi computada integralmente em setembro; já a determinada pela convenção 2006/2007 está sendo computada em partes iguais de maio a outubro; por esta razão, foi necessário o ajuste, comparando set/05 a set/06 pela metodologia anterior;</a:t>
          </a:r>
        </a:p>
        <a:p>
          <a:pPr algn="l" rtl="0">
            <a:defRPr sz="1000"/>
          </a:pPr>
          <a:endParaRPr lang="pt-BR"/>
        </a:p>
      </xdr:txBody>
    </xdr:sp>
    <xdr:clientData/>
  </xdr:twoCellAnchor>
  <xdr:twoCellAnchor editAs="oneCell">
    <xdr:from>
      <xdr:col>0</xdr:col>
      <xdr:colOff>219075</xdr:colOff>
      <xdr:row>0</xdr:row>
      <xdr:rowOff>161925</xdr:rowOff>
    </xdr:from>
    <xdr:to>
      <xdr:col>3</xdr:col>
      <xdr:colOff>675157</xdr:colOff>
      <xdr:row>2</xdr:row>
      <xdr:rowOff>76336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61925"/>
          <a:ext cx="2589682" cy="428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351</xdr:row>
      <xdr:rowOff>28575</xdr:rowOff>
    </xdr:from>
    <xdr:to>
      <xdr:col>10</xdr:col>
      <xdr:colOff>1285875</xdr:colOff>
      <xdr:row>360</xdr:row>
      <xdr:rowOff>142875</xdr:rowOff>
    </xdr:to>
    <xdr:sp macro="" textlink="">
      <xdr:nvSpPr>
        <xdr:cNvPr id="4111" name="Text Box 11">
          <a:extLst>
            <a:ext uri="{FF2B5EF4-FFF2-40B4-BE49-F238E27FC236}">
              <a16:creationId xmlns="" xmlns:a16="http://schemas.microsoft.com/office/drawing/2014/main" id="{00000000-0008-0000-0300-00000F100000}"/>
            </a:ext>
          </a:extLst>
        </xdr:cNvPr>
        <xdr:cNvSpPr txBox="1">
          <a:spLocks noChangeArrowheads="1"/>
        </xdr:cNvSpPr>
      </xdr:nvSpPr>
      <xdr:spPr bwMode="auto">
        <a:xfrm>
          <a:off x="28575" y="61283850"/>
          <a:ext cx="8534400" cy="1828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A partir de abril/2000, o INCT mudou para INCTA, que passou a agregar dois novos índices - o INCTR e o INCTCE;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fevereiro/2002, houve alteração no critério de cálculo de pneus (estava em duplicidade), sendo preciso pareamento;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agosto/2004, o GRIS foi retirado da matriz de cálculo (por haver taxa específica), a manutenção passou a ser considerada terceirizada e os impostos passaram a fazer parte da matriz como sendo indiretos;</a:t>
          </a:r>
        </a:p>
        <a:p>
          <a:pPr algn="l" rtl="0">
            <a:defRPr sz="1000"/>
          </a:pPr>
          <a:r>
            <a:rPr lang="pt-B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****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Em outubro/2005, PIS e COFINS foram incluídos no custo total do percurso de operação urbana. Além disso, em ambos os percursos (urbano e de transferência) passou a ser explicitado os valores de créditos provenientes da compra de insumos.</a:t>
          </a:r>
        </a:p>
        <a:p>
          <a:pPr algn="l" rtl="0">
            <a:defRPr sz="1000"/>
          </a:pPr>
          <a:r>
            <a:rPr lang="pt-BR" sz="1600" b="0" i="0" u="none" strike="noStrike" baseline="0">
              <a:solidFill>
                <a:srgbClr val="FF0000"/>
              </a:solidFill>
              <a:latin typeface="Arial"/>
              <a:cs typeface="Arial"/>
            </a:rPr>
            <a:t>****** </a:t>
          </a:r>
          <a:r>
            <a:rPr lang="pt-B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Devido a mudança metodológica, a primeira parcela da participação nos lucros determinada pela convenção coletiva 2005/2006 foi computada integralmente em setembro; já a determinada pela convenção 2006/2007 está sendo computada em partes iguais de maio a outubro; por esta razão, foi necessário o ajuste, comparando set/05 a set/06 pela metodologia anterior.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238125</xdr:rowOff>
    </xdr:from>
    <xdr:to>
      <xdr:col>3</xdr:col>
      <xdr:colOff>513232</xdr:colOff>
      <xdr:row>2</xdr:row>
      <xdr:rowOff>136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8125"/>
          <a:ext cx="2589682" cy="428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257666</xdr:colOff>
      <xdr:row>0</xdr:row>
      <xdr:rowOff>213826</xdr:rowOff>
    </xdr:from>
    <xdr:to>
      <xdr:col>3</xdr:col>
      <xdr:colOff>660486</xdr:colOff>
      <xdr:row>2</xdr:row>
      <xdr:rowOff>39985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66" y="213826"/>
          <a:ext cx="2589682" cy="428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9"/>
  <sheetViews>
    <sheetView showGridLines="0" tabSelected="1" zoomScaleNormal="100" workbookViewId="0">
      <pane ySplit="7" topLeftCell="A489" activePane="bottomLeft" state="frozen"/>
      <selection pane="bottomLeft" activeCell="D502" sqref="D502"/>
    </sheetView>
  </sheetViews>
  <sheetFormatPr defaultColWidth="26" defaultRowHeight="15" customHeight="1" x14ac:dyDescent="0.25"/>
  <cols>
    <col min="1" max="1" width="24.44140625" style="30" customWidth="1"/>
    <col min="2" max="2" width="9" style="242" customWidth="1"/>
    <col min="3" max="3" width="9.5546875" style="246" hidden="1" customWidth="1"/>
    <col min="4" max="4" width="16.44140625" style="15" customWidth="1"/>
    <col min="5" max="5" width="9.44140625" style="244" customWidth="1"/>
    <col min="6" max="6" width="9.44140625" style="244" hidden="1" customWidth="1"/>
    <col min="7" max="7" width="16.44140625" style="15" customWidth="1"/>
    <col min="8" max="8" width="9.6640625" style="244" customWidth="1"/>
    <col min="9" max="9" width="9.44140625" style="244" hidden="1" customWidth="1"/>
    <col min="10" max="10" width="16.44140625" style="15" customWidth="1"/>
    <col min="11" max="11" width="9.33203125" style="244" customWidth="1"/>
    <col min="12" max="12" width="10.33203125" style="244" hidden="1" customWidth="1"/>
    <col min="13" max="13" width="16.44140625" style="15" customWidth="1"/>
    <col min="14" max="14" width="9.6640625" style="244" customWidth="1"/>
    <col min="15" max="15" width="9.44140625" style="244" hidden="1" customWidth="1"/>
    <col min="16" max="16" width="16.44140625" style="15" customWidth="1"/>
    <col min="17" max="17" width="28.33203125" style="15" customWidth="1"/>
    <col min="18" max="16384" width="26" style="15"/>
  </cols>
  <sheetData>
    <row r="1" spans="1:18" s="9" customFormat="1" ht="24" customHeight="1" x14ac:dyDescent="0.25">
      <c r="B1" s="247"/>
      <c r="C1" s="247"/>
      <c r="D1" s="247"/>
      <c r="E1" s="257" t="s">
        <v>81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8" s="9" customFormat="1" ht="21" customHeight="1" x14ac:dyDescent="0.25">
      <c r="B2" s="247"/>
      <c r="C2" s="247"/>
      <c r="D2" s="247"/>
      <c r="E2" s="257" t="s">
        <v>32</v>
      </c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</row>
    <row r="3" spans="1:18" s="9" customFormat="1" ht="21.75" customHeight="1" x14ac:dyDescent="0.25">
      <c r="B3" s="247"/>
      <c r="C3" s="247"/>
      <c r="D3" s="247"/>
      <c r="E3" s="257" t="s">
        <v>43</v>
      </c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</row>
    <row r="4" spans="1:18" s="9" customFormat="1" ht="21.75" hidden="1" customHeight="1" x14ac:dyDescent="0.25">
      <c r="A4" s="68"/>
      <c r="B4" s="219"/>
      <c r="C4" s="219"/>
      <c r="D4" s="68"/>
      <c r="E4" s="219"/>
      <c r="F4" s="219"/>
      <c r="G4" s="68"/>
      <c r="H4" s="219"/>
      <c r="I4" s="219"/>
      <c r="J4" s="68"/>
      <c r="K4" s="219"/>
      <c r="L4" s="219"/>
      <c r="M4" s="68"/>
      <c r="N4" s="219"/>
      <c r="O4" s="219"/>
      <c r="P4" s="68"/>
    </row>
    <row r="5" spans="1:18" s="10" customFormat="1" ht="15" customHeight="1" x14ac:dyDescent="0.25">
      <c r="A5" s="252" t="s">
        <v>0</v>
      </c>
      <c r="B5" s="254" t="s">
        <v>26</v>
      </c>
      <c r="C5" s="254" t="s">
        <v>25</v>
      </c>
      <c r="D5" s="36" t="s">
        <v>1</v>
      </c>
      <c r="E5" s="254" t="s">
        <v>26</v>
      </c>
      <c r="F5" s="254" t="s">
        <v>25</v>
      </c>
      <c r="G5" s="34" t="s">
        <v>2</v>
      </c>
      <c r="H5" s="254" t="s">
        <v>26</v>
      </c>
      <c r="I5" s="254" t="s">
        <v>25</v>
      </c>
      <c r="J5" s="36" t="s">
        <v>3</v>
      </c>
      <c r="K5" s="254" t="s">
        <v>26</v>
      </c>
      <c r="L5" s="254" t="s">
        <v>25</v>
      </c>
      <c r="M5" s="34" t="s">
        <v>4</v>
      </c>
      <c r="N5" s="254" t="s">
        <v>26</v>
      </c>
      <c r="O5" s="254" t="s">
        <v>25</v>
      </c>
      <c r="P5" s="34" t="s">
        <v>5</v>
      </c>
    </row>
    <row r="6" spans="1:18" s="10" customFormat="1" ht="13.2" x14ac:dyDescent="0.25">
      <c r="A6" s="253"/>
      <c r="B6" s="255"/>
      <c r="C6" s="255"/>
      <c r="D6" s="35" t="s">
        <v>6</v>
      </c>
      <c r="E6" s="255"/>
      <c r="F6" s="255"/>
      <c r="G6" s="35" t="s">
        <v>7</v>
      </c>
      <c r="H6" s="255"/>
      <c r="I6" s="255"/>
      <c r="J6" s="35" t="s">
        <v>8</v>
      </c>
      <c r="K6" s="255"/>
      <c r="L6" s="255"/>
      <c r="M6" s="35" t="s">
        <v>9</v>
      </c>
      <c r="N6" s="255"/>
      <c r="O6" s="255"/>
      <c r="P6" s="35" t="s">
        <v>10</v>
      </c>
    </row>
    <row r="7" spans="1:18" s="203" customFormat="1" ht="28.5" customHeight="1" x14ac:dyDescent="0.25">
      <c r="A7" s="201" t="s">
        <v>11</v>
      </c>
      <c r="B7" s="256"/>
      <c r="C7" s="256"/>
      <c r="D7" s="1" t="s">
        <v>15</v>
      </c>
      <c r="E7" s="256"/>
      <c r="F7" s="256"/>
      <c r="G7" s="1" t="s">
        <v>15</v>
      </c>
      <c r="H7" s="256"/>
      <c r="I7" s="256"/>
      <c r="J7" s="1" t="s">
        <v>15</v>
      </c>
      <c r="K7" s="256"/>
      <c r="L7" s="256"/>
      <c r="M7" s="1" t="s">
        <v>15</v>
      </c>
      <c r="N7" s="256"/>
      <c r="O7" s="256"/>
      <c r="P7" s="1" t="s">
        <v>15</v>
      </c>
      <c r="R7" s="10"/>
    </row>
    <row r="8" spans="1:18" s="203" customFormat="1" ht="13.2" x14ac:dyDescent="0.25">
      <c r="A8" s="168">
        <v>32417</v>
      </c>
      <c r="B8" s="202"/>
      <c r="C8" s="202"/>
      <c r="D8" s="220">
        <v>32.86</v>
      </c>
      <c r="E8" s="202"/>
      <c r="F8" s="202"/>
      <c r="G8" s="220">
        <v>31.5</v>
      </c>
      <c r="H8" s="202"/>
      <c r="I8" s="202"/>
      <c r="J8" s="220">
        <v>30.84</v>
      </c>
      <c r="K8" s="202"/>
      <c r="L8" s="202"/>
      <c r="M8" s="220">
        <v>29.99</v>
      </c>
      <c r="N8" s="202"/>
      <c r="O8" s="202"/>
      <c r="P8" s="220">
        <v>29.61</v>
      </c>
    </row>
    <row r="9" spans="1:18" s="203" customFormat="1" ht="13.2" x14ac:dyDescent="0.25">
      <c r="A9" s="168">
        <v>32448</v>
      </c>
      <c r="B9" s="202"/>
      <c r="C9" s="202"/>
      <c r="D9" s="220">
        <v>28.4</v>
      </c>
      <c r="E9" s="202"/>
      <c r="F9" s="202"/>
      <c r="G9" s="220">
        <v>26.89</v>
      </c>
      <c r="H9" s="202"/>
      <c r="I9" s="202"/>
      <c r="J9" s="220">
        <v>26.07</v>
      </c>
      <c r="K9" s="202"/>
      <c r="L9" s="202"/>
      <c r="M9" s="220">
        <v>25.3</v>
      </c>
      <c r="N9" s="202"/>
      <c r="O9" s="202"/>
      <c r="P9" s="220">
        <v>24.73</v>
      </c>
    </row>
    <row r="10" spans="1:18" s="203" customFormat="1" ht="13.2" x14ac:dyDescent="0.25">
      <c r="A10" s="168">
        <v>32478</v>
      </c>
      <c r="B10" s="202"/>
      <c r="C10" s="202"/>
      <c r="D10" s="220">
        <v>26.77</v>
      </c>
      <c r="E10" s="202"/>
      <c r="F10" s="202"/>
      <c r="G10" s="220">
        <v>26.62</v>
      </c>
      <c r="H10" s="202"/>
      <c r="I10" s="202"/>
      <c r="J10" s="220">
        <v>26.55</v>
      </c>
      <c r="K10" s="202"/>
      <c r="L10" s="202"/>
      <c r="M10" s="220">
        <v>26.45</v>
      </c>
      <c r="N10" s="202"/>
      <c r="O10" s="202"/>
      <c r="P10" s="220">
        <v>26.41</v>
      </c>
    </row>
    <row r="11" spans="1:18" s="222" customFormat="1" ht="13.2" x14ac:dyDescent="0.25">
      <c r="A11" s="221" t="s">
        <v>33</v>
      </c>
      <c r="B11" s="202"/>
      <c r="C11" s="202"/>
      <c r="D11" s="111">
        <f>((D8/100)+1)*((D9/100)+1)*((D10/100)+1)-1</f>
        <v>1.1625978264799999</v>
      </c>
      <c r="E11" s="202"/>
      <c r="F11" s="202"/>
      <c r="G11" s="111">
        <f>((G8/100)+1)*((G9/100)+1)*((G10/100)+1)-1</f>
        <v>1.1127857516999997</v>
      </c>
      <c r="H11" s="202"/>
      <c r="I11" s="202"/>
      <c r="J11" s="111">
        <f>((J8/100)+1)*((J9/100)+1)*((J10/100)+1)-1</f>
        <v>1.0874420981400004</v>
      </c>
      <c r="K11" s="202"/>
      <c r="L11" s="202"/>
      <c r="M11" s="111">
        <f>((M8/100)+1)*((M9/100)+1)*((M10/100)+1)-1</f>
        <v>1.0595856081499999</v>
      </c>
      <c r="N11" s="202"/>
      <c r="O11" s="202"/>
      <c r="P11" s="111">
        <f>((P8/100)+1)*((P9/100)+1)*((P10/100)+1)-1</f>
        <v>1.0435763324730001</v>
      </c>
    </row>
    <row r="12" spans="1:18" s="203" customFormat="1" ht="13.2" x14ac:dyDescent="0.25">
      <c r="A12" s="168">
        <v>32509</v>
      </c>
      <c r="B12" s="202"/>
      <c r="C12" s="202"/>
      <c r="D12" s="220">
        <v>19.95</v>
      </c>
      <c r="E12" s="202"/>
      <c r="F12" s="202"/>
      <c r="G12" s="220">
        <v>24.32</v>
      </c>
      <c r="H12" s="202"/>
      <c r="I12" s="202"/>
      <c r="J12" s="220">
        <v>28.21</v>
      </c>
      <c r="K12" s="202"/>
      <c r="L12" s="202"/>
      <c r="M12" s="220">
        <v>33.25</v>
      </c>
      <c r="N12" s="202"/>
      <c r="O12" s="202"/>
      <c r="P12" s="220">
        <v>35.590000000000003</v>
      </c>
    </row>
    <row r="13" spans="1:18" s="203" customFormat="1" ht="13.2" x14ac:dyDescent="0.25">
      <c r="A13" s="168">
        <v>32540</v>
      </c>
      <c r="B13" s="202"/>
      <c r="C13" s="202"/>
      <c r="D13" s="220">
        <v>5.21</v>
      </c>
      <c r="E13" s="202"/>
      <c r="F13" s="202"/>
      <c r="G13" s="220">
        <v>6.2</v>
      </c>
      <c r="H13" s="202"/>
      <c r="I13" s="202"/>
      <c r="J13" s="220">
        <v>6.7</v>
      </c>
      <c r="K13" s="202"/>
      <c r="L13" s="202"/>
      <c r="M13" s="220">
        <v>7.31</v>
      </c>
      <c r="N13" s="202"/>
      <c r="O13" s="202"/>
      <c r="P13" s="220">
        <v>7.59</v>
      </c>
    </row>
    <row r="14" spans="1:18" s="203" customFormat="1" ht="13.2" x14ac:dyDescent="0.25">
      <c r="A14" s="168">
        <v>32568</v>
      </c>
      <c r="B14" s="202"/>
      <c r="C14" s="202"/>
      <c r="D14" s="220">
        <v>5.53</v>
      </c>
      <c r="E14" s="202"/>
      <c r="F14" s="202"/>
      <c r="G14" s="220">
        <v>4.92</v>
      </c>
      <c r="H14" s="202"/>
      <c r="I14" s="202"/>
      <c r="J14" s="220">
        <v>4.6100000000000003</v>
      </c>
      <c r="K14" s="202"/>
      <c r="L14" s="202"/>
      <c r="M14" s="220">
        <v>4.2300000000000004</v>
      </c>
      <c r="N14" s="202"/>
      <c r="O14" s="202"/>
      <c r="P14" s="220">
        <v>4.05</v>
      </c>
    </row>
    <row r="15" spans="1:18" s="203" customFormat="1" ht="13.2" x14ac:dyDescent="0.25">
      <c r="A15" s="168">
        <v>32599</v>
      </c>
      <c r="B15" s="202"/>
      <c r="C15" s="202"/>
      <c r="D15" s="220">
        <v>1.81</v>
      </c>
      <c r="E15" s="202"/>
      <c r="F15" s="202"/>
      <c r="G15" s="220">
        <v>1.1100000000000001</v>
      </c>
      <c r="H15" s="202"/>
      <c r="I15" s="202"/>
      <c r="J15" s="220">
        <v>0.77</v>
      </c>
      <c r="K15" s="202"/>
      <c r="L15" s="202"/>
      <c r="M15" s="220">
        <v>0.35</v>
      </c>
      <c r="N15" s="202"/>
      <c r="O15" s="202"/>
      <c r="P15" s="220">
        <v>0.16</v>
      </c>
    </row>
    <row r="16" spans="1:18" s="203" customFormat="1" ht="13.2" x14ac:dyDescent="0.25">
      <c r="A16" s="168">
        <v>32629</v>
      </c>
      <c r="B16" s="202"/>
      <c r="C16" s="202"/>
      <c r="D16" s="220">
        <v>24.41</v>
      </c>
      <c r="E16" s="202"/>
      <c r="F16" s="202"/>
      <c r="G16" s="220">
        <v>20.65</v>
      </c>
      <c r="H16" s="202"/>
      <c r="I16" s="202"/>
      <c r="J16" s="220">
        <v>17.27</v>
      </c>
      <c r="K16" s="202"/>
      <c r="L16" s="202"/>
      <c r="M16" s="220">
        <v>13.21</v>
      </c>
      <c r="N16" s="202"/>
      <c r="O16" s="202"/>
      <c r="P16" s="220">
        <v>11.43</v>
      </c>
    </row>
    <row r="17" spans="1:16" s="203" customFormat="1" ht="13.2" x14ac:dyDescent="0.25">
      <c r="A17" s="168">
        <v>32660</v>
      </c>
      <c r="B17" s="202"/>
      <c r="C17" s="202"/>
      <c r="D17" s="220">
        <v>24.74</v>
      </c>
      <c r="E17" s="202"/>
      <c r="F17" s="202"/>
      <c r="G17" s="220">
        <v>28.81</v>
      </c>
      <c r="H17" s="202"/>
      <c r="I17" s="202"/>
      <c r="J17" s="220">
        <v>30.86</v>
      </c>
      <c r="K17" s="202"/>
      <c r="L17" s="202"/>
      <c r="M17" s="220">
        <v>33.5</v>
      </c>
      <c r="N17" s="202"/>
      <c r="O17" s="202"/>
      <c r="P17" s="220">
        <v>34.72</v>
      </c>
    </row>
    <row r="18" spans="1:16" s="203" customFormat="1" ht="13.2" x14ac:dyDescent="0.25">
      <c r="A18" s="168">
        <v>32690</v>
      </c>
      <c r="B18" s="202"/>
      <c r="C18" s="202"/>
      <c r="D18" s="220">
        <v>38.28</v>
      </c>
      <c r="E18" s="202"/>
      <c r="F18" s="202"/>
      <c r="G18" s="220">
        <v>35.909999999999997</v>
      </c>
      <c r="H18" s="202"/>
      <c r="I18" s="202"/>
      <c r="J18" s="220">
        <v>34.79</v>
      </c>
      <c r="K18" s="202"/>
      <c r="L18" s="202"/>
      <c r="M18" s="220">
        <v>33.4</v>
      </c>
      <c r="N18" s="202"/>
      <c r="O18" s="202"/>
      <c r="P18" s="220">
        <v>32.770000000000003</v>
      </c>
    </row>
    <row r="19" spans="1:16" s="203" customFormat="1" ht="13.2" x14ac:dyDescent="0.25">
      <c r="A19" s="168">
        <v>32721</v>
      </c>
      <c r="B19" s="202"/>
      <c r="C19" s="202"/>
      <c r="D19" s="220">
        <v>34.630000000000003</v>
      </c>
      <c r="E19" s="202"/>
      <c r="F19" s="202"/>
      <c r="G19" s="220">
        <v>39.49</v>
      </c>
      <c r="H19" s="202"/>
      <c r="I19" s="202"/>
      <c r="J19" s="220">
        <v>41.88</v>
      </c>
      <c r="K19" s="202"/>
      <c r="L19" s="202"/>
      <c r="M19" s="220">
        <v>44.89</v>
      </c>
      <c r="N19" s="202"/>
      <c r="O19" s="202"/>
      <c r="P19" s="220">
        <v>46.26</v>
      </c>
    </row>
    <row r="20" spans="1:16" s="203" customFormat="1" ht="13.2" x14ac:dyDescent="0.25">
      <c r="A20" s="168">
        <v>32752</v>
      </c>
      <c r="B20" s="202"/>
      <c r="C20" s="202"/>
      <c r="D20" s="220">
        <v>35.76</v>
      </c>
      <c r="E20" s="202"/>
      <c r="F20" s="202"/>
      <c r="G20" s="220">
        <v>40.090000000000003</v>
      </c>
      <c r="H20" s="202"/>
      <c r="I20" s="202"/>
      <c r="J20" s="220">
        <v>42.13</v>
      </c>
      <c r="K20" s="202"/>
      <c r="L20" s="202"/>
      <c r="M20" s="220">
        <v>44.6</v>
      </c>
      <c r="N20" s="202"/>
      <c r="O20" s="202"/>
      <c r="P20" s="220">
        <v>45.69</v>
      </c>
    </row>
    <row r="21" spans="1:16" s="203" customFormat="1" ht="13.2" x14ac:dyDescent="0.25">
      <c r="A21" s="168">
        <v>32782</v>
      </c>
      <c r="B21" s="202"/>
      <c r="C21" s="202"/>
      <c r="D21" s="220">
        <v>46.13</v>
      </c>
      <c r="E21" s="202"/>
      <c r="F21" s="202"/>
      <c r="G21" s="220">
        <v>52.35</v>
      </c>
      <c r="H21" s="202"/>
      <c r="I21" s="202"/>
      <c r="J21" s="220">
        <v>55.13</v>
      </c>
      <c r="K21" s="202"/>
      <c r="L21" s="202"/>
      <c r="M21" s="220">
        <v>58.4</v>
      </c>
      <c r="N21" s="202"/>
      <c r="O21" s="202"/>
      <c r="P21" s="220">
        <v>59.81</v>
      </c>
    </row>
    <row r="22" spans="1:16" s="203" customFormat="1" ht="13.2" x14ac:dyDescent="0.25">
      <c r="A22" s="168">
        <v>32813</v>
      </c>
      <c r="B22" s="202"/>
      <c r="C22" s="202"/>
      <c r="D22" s="220">
        <v>45.55</v>
      </c>
      <c r="E22" s="202"/>
      <c r="F22" s="202"/>
      <c r="G22" s="220">
        <v>45.01</v>
      </c>
      <c r="H22" s="202"/>
      <c r="I22" s="202"/>
      <c r="J22" s="220">
        <v>44.76</v>
      </c>
      <c r="K22" s="202"/>
      <c r="L22" s="202"/>
      <c r="M22" s="220">
        <v>44.47</v>
      </c>
      <c r="N22" s="202"/>
      <c r="O22" s="202"/>
      <c r="P22" s="220">
        <v>44.35</v>
      </c>
    </row>
    <row r="23" spans="1:16" s="203" customFormat="1" ht="13.2" x14ac:dyDescent="0.25">
      <c r="A23" s="168">
        <v>32843</v>
      </c>
      <c r="B23" s="202"/>
      <c r="C23" s="202"/>
      <c r="D23" s="220">
        <v>42.04</v>
      </c>
      <c r="E23" s="202"/>
      <c r="F23" s="202"/>
      <c r="G23" s="220">
        <v>43.33</v>
      </c>
      <c r="H23" s="202"/>
      <c r="I23" s="202"/>
      <c r="J23" s="220">
        <v>43.92</v>
      </c>
      <c r="K23" s="202"/>
      <c r="L23" s="202"/>
      <c r="M23" s="220">
        <v>44.61</v>
      </c>
      <c r="N23" s="202"/>
      <c r="O23" s="202"/>
      <c r="P23" s="220">
        <v>44.91</v>
      </c>
    </row>
    <row r="24" spans="1:16" s="222" customFormat="1" ht="13.2" x14ac:dyDescent="0.25">
      <c r="A24" s="221" t="s">
        <v>34</v>
      </c>
      <c r="B24" s="202"/>
      <c r="C24" s="202"/>
      <c r="D24" s="111">
        <f>((D12/100)+1)*((D13/100)+1)*((D14/100)+1)*((D15/100)+1)*((D16/100)+1)*((D17/100)+1)*((D18/100)+1)*((D19/100)+1)*((D20/100)+1)*((D21/100)+1)*((D22/100)+1)*((D23/100)+1)-1</f>
        <v>15.066452040094891</v>
      </c>
      <c r="E24" s="202"/>
      <c r="F24" s="202"/>
      <c r="G24" s="111">
        <f>((G12/100)+1)*((G13/100)+1)*((G14/100)+1)*((G15/100)+1)*((G16/100)+1)*((G17/100)+1)*((G18/100)+1)*((G19/100)+1)*((G20/100)+1)*((G21/100)+1)*((G22/100)+1)*((G23/100)+1)-1</f>
        <v>17.305177775087063</v>
      </c>
      <c r="H24" s="202"/>
      <c r="I24" s="202"/>
      <c r="J24" s="111">
        <f>((J12/100)+1)*((J13/100)+1)*((J14/100)+1)*((J15/100)+1)*((J16/100)+1)*((J17/100)+1)*((J18/100)+1)*((J19/100)+1)*((J20/100)+1)*((J21/100)+1)*((J22/100)+1)*((J23/100)+1)-1</f>
        <v>18.440827546649594</v>
      </c>
      <c r="K24" s="202"/>
      <c r="L24" s="202"/>
      <c r="M24" s="111">
        <f>((M12/100)+1)*((M13/100)+1)*((M14/100)+1)*((M15/100)+1)*((M16/100)+1)*((M17/100)+1)*((M18/100)+1)*((M19/100)+1)*((M20/100)+1)*((M21/100)+1)*((M22/100)+1)*((M23/100)+1)-1</f>
        <v>19.906305596282536</v>
      </c>
      <c r="N24" s="202"/>
      <c r="O24" s="202"/>
      <c r="P24" s="111">
        <f>((P12/100)+1)*((P13/100)+1)*((P14/100)+1)*((P15/100)+1)*((P16/100)+1)*((P17/100)+1)*((P18/100)+1)*((P19/100)+1)*((P20/100)+1)*((P21/100)+1)*((P22/100)+1)*((P23/100)+1)-1</f>
        <v>20.584626456248998</v>
      </c>
    </row>
    <row r="25" spans="1:16" s="203" customFormat="1" ht="13.2" x14ac:dyDescent="0.25">
      <c r="A25" s="168">
        <v>32874</v>
      </c>
      <c r="B25" s="202"/>
      <c r="C25" s="202"/>
      <c r="D25" s="220">
        <v>74.010000000000005</v>
      </c>
      <c r="E25" s="202"/>
      <c r="F25" s="202"/>
      <c r="G25" s="220">
        <v>85.31</v>
      </c>
      <c r="H25" s="202"/>
      <c r="I25" s="202"/>
      <c r="J25" s="220">
        <v>90.37</v>
      </c>
      <c r="K25" s="202"/>
      <c r="L25" s="202"/>
      <c r="M25" s="220">
        <v>96.32</v>
      </c>
      <c r="N25" s="202"/>
      <c r="O25" s="202"/>
      <c r="P25" s="220">
        <v>98.89</v>
      </c>
    </row>
    <row r="26" spans="1:16" s="203" customFormat="1" ht="13.2" x14ac:dyDescent="0.25">
      <c r="A26" s="168">
        <v>32905</v>
      </c>
      <c r="B26" s="202"/>
      <c r="C26" s="202"/>
      <c r="D26" s="220">
        <v>114.15</v>
      </c>
      <c r="E26" s="202"/>
      <c r="F26" s="202"/>
      <c r="G26" s="220">
        <v>99.15</v>
      </c>
      <c r="H26" s="202"/>
      <c r="I26" s="202"/>
      <c r="J26" s="220">
        <v>93.01</v>
      </c>
      <c r="K26" s="202"/>
      <c r="L26" s="202"/>
      <c r="M26" s="220">
        <v>86.2</v>
      </c>
      <c r="N26" s="202"/>
      <c r="O26" s="202"/>
      <c r="P26" s="220">
        <v>83.39</v>
      </c>
    </row>
    <row r="27" spans="1:16" s="203" customFormat="1" ht="13.2" x14ac:dyDescent="0.25">
      <c r="A27" s="168">
        <v>32933</v>
      </c>
      <c r="B27" s="202"/>
      <c r="C27" s="202"/>
      <c r="D27" s="220">
        <v>41.05</v>
      </c>
      <c r="E27" s="202"/>
      <c r="F27" s="202"/>
      <c r="G27" s="220">
        <v>47.21</v>
      </c>
      <c r="H27" s="202"/>
      <c r="I27" s="202"/>
      <c r="J27" s="220">
        <v>50.02</v>
      </c>
      <c r="K27" s="202"/>
      <c r="L27" s="202"/>
      <c r="M27" s="220">
        <v>53.35</v>
      </c>
      <c r="N27" s="202"/>
      <c r="O27" s="202"/>
      <c r="P27" s="220">
        <v>54.8</v>
      </c>
    </row>
    <row r="28" spans="1:16" s="203" customFormat="1" ht="13.2" x14ac:dyDescent="0.25">
      <c r="A28" s="168">
        <v>32964</v>
      </c>
      <c r="B28" s="202"/>
      <c r="C28" s="202"/>
      <c r="D28" s="220">
        <v>0</v>
      </c>
      <c r="E28" s="202"/>
      <c r="F28" s="202"/>
      <c r="G28" s="220">
        <v>0</v>
      </c>
      <c r="H28" s="202"/>
      <c r="I28" s="202"/>
      <c r="J28" s="220">
        <v>0</v>
      </c>
      <c r="K28" s="202"/>
      <c r="L28" s="202"/>
      <c r="M28" s="220">
        <v>0</v>
      </c>
      <c r="N28" s="202"/>
      <c r="O28" s="202"/>
      <c r="P28" s="220">
        <v>0</v>
      </c>
    </row>
    <row r="29" spans="1:16" s="203" customFormat="1" ht="13.2" x14ac:dyDescent="0.25">
      <c r="A29" s="168">
        <v>32994</v>
      </c>
      <c r="B29" s="202"/>
      <c r="C29" s="202"/>
      <c r="D29" s="220">
        <v>0.12</v>
      </c>
      <c r="E29" s="202"/>
      <c r="F29" s="202"/>
      <c r="G29" s="220">
        <v>0.24</v>
      </c>
      <c r="H29" s="202"/>
      <c r="I29" s="202"/>
      <c r="J29" s="220">
        <v>0.28999999999999998</v>
      </c>
      <c r="K29" s="202"/>
      <c r="L29" s="202"/>
      <c r="M29" s="220">
        <v>0.34</v>
      </c>
      <c r="N29" s="202"/>
      <c r="O29" s="202"/>
      <c r="P29" s="220">
        <v>0.37</v>
      </c>
    </row>
    <row r="30" spans="1:16" s="203" customFormat="1" ht="13.2" x14ac:dyDescent="0.25">
      <c r="A30" s="168">
        <v>33025</v>
      </c>
      <c r="B30" s="202"/>
      <c r="C30" s="202"/>
      <c r="D30" s="220">
        <v>25.04</v>
      </c>
      <c r="E30" s="202"/>
      <c r="F30" s="202"/>
      <c r="G30" s="220">
        <v>17.68</v>
      </c>
      <c r="H30" s="202"/>
      <c r="I30" s="202"/>
      <c r="J30" s="220">
        <v>14.55</v>
      </c>
      <c r="K30" s="202"/>
      <c r="L30" s="202"/>
      <c r="M30" s="220">
        <v>10.98</v>
      </c>
      <c r="N30" s="202"/>
      <c r="O30" s="202"/>
      <c r="P30" s="220">
        <v>9.48</v>
      </c>
    </row>
    <row r="31" spans="1:16" s="203" customFormat="1" ht="13.2" x14ac:dyDescent="0.25">
      <c r="A31" s="168">
        <v>33055</v>
      </c>
      <c r="B31" s="202"/>
      <c r="C31" s="202"/>
      <c r="D31" s="220">
        <v>3.49</v>
      </c>
      <c r="E31" s="202"/>
      <c r="F31" s="202"/>
      <c r="G31" s="220">
        <v>5.28</v>
      </c>
      <c r="H31" s="202"/>
      <c r="I31" s="202"/>
      <c r="J31" s="220">
        <v>6.11</v>
      </c>
      <c r="K31" s="202"/>
      <c r="L31" s="202"/>
      <c r="M31" s="220">
        <v>7.12</v>
      </c>
      <c r="N31" s="202"/>
      <c r="O31" s="202"/>
      <c r="P31" s="220">
        <v>7.56</v>
      </c>
    </row>
    <row r="32" spans="1:16" s="203" customFormat="1" ht="13.2" x14ac:dyDescent="0.25">
      <c r="A32" s="168">
        <v>33086</v>
      </c>
      <c r="B32" s="202"/>
      <c r="C32" s="202"/>
      <c r="D32" s="220">
        <v>3.61</v>
      </c>
      <c r="E32" s="202"/>
      <c r="F32" s="202"/>
      <c r="G32" s="220">
        <v>5.37</v>
      </c>
      <c r="H32" s="202"/>
      <c r="I32" s="202"/>
      <c r="J32" s="220">
        <v>6.16</v>
      </c>
      <c r="K32" s="202"/>
      <c r="L32" s="202"/>
      <c r="M32" s="220">
        <v>7.11</v>
      </c>
      <c r="N32" s="202"/>
      <c r="O32" s="202"/>
      <c r="P32" s="220">
        <v>7.51</v>
      </c>
    </row>
    <row r="33" spans="1:16" s="203" customFormat="1" ht="13.2" x14ac:dyDescent="0.25">
      <c r="A33" s="168">
        <v>33117</v>
      </c>
      <c r="B33" s="202"/>
      <c r="C33" s="202"/>
      <c r="D33" s="220">
        <v>4.4000000000000004</v>
      </c>
      <c r="E33" s="202"/>
      <c r="F33" s="202"/>
      <c r="G33" s="220">
        <v>6.54</v>
      </c>
      <c r="H33" s="202"/>
      <c r="I33" s="202"/>
      <c r="J33" s="220">
        <v>7.49</v>
      </c>
      <c r="K33" s="202"/>
      <c r="L33" s="202"/>
      <c r="M33" s="220">
        <v>8.59</v>
      </c>
      <c r="N33" s="202"/>
      <c r="O33" s="202"/>
      <c r="P33" s="220">
        <v>9.06</v>
      </c>
    </row>
    <row r="34" spans="1:16" s="203" customFormat="1" ht="13.2" x14ac:dyDescent="0.25">
      <c r="A34" s="168">
        <v>33147</v>
      </c>
      <c r="B34" s="202"/>
      <c r="C34" s="202"/>
      <c r="D34" s="220">
        <v>33.22</v>
      </c>
      <c r="E34" s="202"/>
      <c r="F34" s="202"/>
      <c r="G34" s="220">
        <v>27.25</v>
      </c>
      <c r="H34" s="202"/>
      <c r="I34" s="202"/>
      <c r="J34" s="220">
        <v>24.69</v>
      </c>
      <c r="K34" s="202"/>
      <c r="L34" s="202"/>
      <c r="M34" s="220">
        <v>21.75</v>
      </c>
      <c r="N34" s="202"/>
      <c r="O34" s="202"/>
      <c r="P34" s="220">
        <v>20.5</v>
      </c>
    </row>
    <row r="35" spans="1:16" s="203" customFormat="1" ht="13.2" x14ac:dyDescent="0.25">
      <c r="A35" s="168">
        <v>33178</v>
      </c>
      <c r="B35" s="202"/>
      <c r="C35" s="202"/>
      <c r="D35" s="220">
        <v>7.48</v>
      </c>
      <c r="E35" s="202"/>
      <c r="F35" s="202"/>
      <c r="G35" s="220">
        <v>11.24</v>
      </c>
      <c r="H35" s="202"/>
      <c r="I35" s="202"/>
      <c r="J35" s="220">
        <v>12.97</v>
      </c>
      <c r="K35" s="202"/>
      <c r="L35" s="202"/>
      <c r="M35" s="220">
        <v>15.04</v>
      </c>
      <c r="N35" s="202"/>
      <c r="O35" s="202"/>
      <c r="P35" s="220">
        <v>15.95</v>
      </c>
    </row>
    <row r="36" spans="1:16" s="203" customFormat="1" ht="13.2" x14ac:dyDescent="0.25">
      <c r="A36" s="168">
        <v>33208</v>
      </c>
      <c r="B36" s="202"/>
      <c r="C36" s="202"/>
      <c r="D36" s="220">
        <v>22.08</v>
      </c>
      <c r="E36" s="202"/>
      <c r="F36" s="202"/>
      <c r="G36" s="220">
        <v>18.010000000000002</v>
      </c>
      <c r="H36" s="202"/>
      <c r="I36" s="202"/>
      <c r="J36" s="220">
        <v>16.22</v>
      </c>
      <c r="K36" s="202"/>
      <c r="L36" s="202"/>
      <c r="M36" s="112">
        <v>0.1416</v>
      </c>
      <c r="N36" s="202"/>
      <c r="O36" s="202"/>
      <c r="P36" s="220">
        <v>13.28</v>
      </c>
    </row>
    <row r="37" spans="1:16" s="222" customFormat="1" ht="13.2" x14ac:dyDescent="0.25">
      <c r="A37" s="221" t="s">
        <v>35</v>
      </c>
      <c r="B37" s="202"/>
      <c r="C37" s="202"/>
      <c r="D37" s="111">
        <f>((D25/100)+1)*((D26/100)+1)*((D27/100)+1)*((D28/100)+1)*((D29/100)+1)*((D30/100)+1)*((D31/100)+1)*((D32/100)+1)*((D33/100)+1)*((D34/100)+1)*((D35/100)+1)*((D36/100)+1)-1</f>
        <v>11.875892709488339</v>
      </c>
      <c r="E37" s="202"/>
      <c r="F37" s="202"/>
      <c r="G37" s="111">
        <f>((G25/100)+1)*((G26/100)+1)*((G27/100)+1)*((G28/100)+1)*((G29/100)+1)*((G30/100)+1)*((G31/100)+1)*((G32/100)+1)*((G33/100)+1)*((G34/100)+1)*((G35/100)+1)*((G36/100)+1)-1</f>
        <v>11.652412062782879</v>
      </c>
      <c r="H37" s="202"/>
      <c r="I37" s="202"/>
      <c r="J37" s="111">
        <f>((J25/100)+1)*((J26/100)+1)*((J27/100)+1)*((J28/100)+1)*((J29/100)+1)*((J30/100)+1)*((J31/100)+1)*((J32/100)+1)*((J33/100)+1)*((J34/100)+1)*((J35/100)+1)*((J36/100)+1)-1</f>
        <v>11.552814720048469</v>
      </c>
      <c r="K37" s="202"/>
      <c r="L37" s="202"/>
      <c r="M37" s="111">
        <f>((M25/100)+1)*((M26/100)+1)*((M27/100)+1)*((M28/100)+1)*((M29/100)+1)*((M30/100)+1)*((M31/100)+1)*((M32/100)+1)*((M33/100)+1)*((M34/100)+1)*((M35/100)+1)*((M36/100)+1)-1</f>
        <v>9.908614761622573</v>
      </c>
      <c r="N37" s="202"/>
      <c r="O37" s="202"/>
      <c r="P37" s="111">
        <f>((P25/100)+1)*((P26/100)+1)*((P27/100)+1)*((P28/100)+1)*((P29/100)+1)*((P30/100)+1)*((P31/100)+1)*((P32/100)+1)*((P33/100)+1)*((P34/100)+1)*((P35/100)+1)*((P36/100)+1)-1</f>
        <v>11.384385336566204</v>
      </c>
    </row>
    <row r="38" spans="1:16" s="203" customFormat="1" ht="13.2" x14ac:dyDescent="0.25">
      <c r="A38" s="168">
        <v>33239</v>
      </c>
      <c r="B38" s="202"/>
      <c r="C38" s="202"/>
      <c r="D38" s="220">
        <v>5.97</v>
      </c>
      <c r="E38" s="202"/>
      <c r="F38" s="202"/>
      <c r="G38" s="220">
        <v>7.85</v>
      </c>
      <c r="H38" s="202"/>
      <c r="I38" s="202"/>
      <c r="J38" s="220">
        <v>8.7100000000000009</v>
      </c>
      <c r="K38" s="202"/>
      <c r="L38" s="202"/>
      <c r="M38" s="220">
        <v>9.75</v>
      </c>
      <c r="N38" s="202"/>
      <c r="O38" s="202"/>
      <c r="P38" s="220">
        <v>10.199999999999999</v>
      </c>
    </row>
    <row r="39" spans="1:16" s="203" customFormat="1" ht="13.2" x14ac:dyDescent="0.25">
      <c r="A39" s="168">
        <v>33270</v>
      </c>
      <c r="B39" s="202"/>
      <c r="C39" s="202"/>
      <c r="D39" s="220">
        <v>32.74</v>
      </c>
      <c r="E39" s="202"/>
      <c r="F39" s="202"/>
      <c r="G39" s="220">
        <v>30.77</v>
      </c>
      <c r="H39" s="202"/>
      <c r="I39" s="202"/>
      <c r="J39" s="220">
        <v>29.88</v>
      </c>
      <c r="K39" s="202"/>
      <c r="L39" s="202"/>
      <c r="M39" s="220">
        <v>28.85</v>
      </c>
      <c r="N39" s="202"/>
      <c r="O39" s="202"/>
      <c r="P39" s="220">
        <v>28.4</v>
      </c>
    </row>
    <row r="40" spans="1:16" s="203" customFormat="1" ht="13.2" x14ac:dyDescent="0.25">
      <c r="A40" s="168">
        <v>33298</v>
      </c>
      <c r="B40" s="202"/>
      <c r="C40" s="202"/>
      <c r="D40" s="220">
        <v>0</v>
      </c>
      <c r="E40" s="202"/>
      <c r="F40" s="202"/>
      <c r="G40" s="220">
        <v>0</v>
      </c>
      <c r="H40" s="202"/>
      <c r="I40" s="202"/>
      <c r="J40" s="220">
        <v>0</v>
      </c>
      <c r="K40" s="202"/>
      <c r="L40" s="202"/>
      <c r="M40" s="220">
        <v>0</v>
      </c>
      <c r="N40" s="202"/>
      <c r="O40" s="202"/>
      <c r="P40" s="220">
        <v>0</v>
      </c>
    </row>
    <row r="41" spans="1:16" s="203" customFormat="1" ht="13.2" x14ac:dyDescent="0.25">
      <c r="A41" s="168">
        <v>33329</v>
      </c>
      <c r="B41" s="202"/>
      <c r="C41" s="202"/>
      <c r="D41" s="220">
        <v>3.12</v>
      </c>
      <c r="E41" s="202"/>
      <c r="F41" s="202"/>
      <c r="G41" s="220">
        <v>4.7300000000000004</v>
      </c>
      <c r="H41" s="202"/>
      <c r="I41" s="202"/>
      <c r="J41" s="220">
        <v>5.46</v>
      </c>
      <c r="K41" s="202"/>
      <c r="L41" s="202"/>
      <c r="M41" s="220">
        <v>6.34</v>
      </c>
      <c r="N41" s="202"/>
      <c r="O41" s="202"/>
      <c r="P41" s="220">
        <v>6.72</v>
      </c>
    </row>
    <row r="42" spans="1:16" s="203" customFormat="1" ht="13.2" x14ac:dyDescent="0.25">
      <c r="A42" s="168">
        <v>33359</v>
      </c>
      <c r="B42" s="202"/>
      <c r="C42" s="202"/>
      <c r="D42" s="220">
        <v>20.97</v>
      </c>
      <c r="E42" s="202"/>
      <c r="F42" s="202"/>
      <c r="G42" s="220">
        <v>16.100000000000001</v>
      </c>
      <c r="H42" s="202"/>
      <c r="I42" s="202"/>
      <c r="J42" s="220">
        <v>13.92</v>
      </c>
      <c r="K42" s="202"/>
      <c r="L42" s="202"/>
      <c r="M42" s="220">
        <v>11.36</v>
      </c>
      <c r="N42" s="202"/>
      <c r="O42" s="202"/>
      <c r="P42" s="220">
        <v>10.26</v>
      </c>
    </row>
    <row r="43" spans="1:16" s="203" customFormat="1" ht="13.2" x14ac:dyDescent="0.25">
      <c r="A43" s="168">
        <v>33390</v>
      </c>
      <c r="B43" s="202"/>
      <c r="C43" s="202"/>
      <c r="D43" s="220">
        <v>11.84</v>
      </c>
      <c r="E43" s="202"/>
      <c r="F43" s="202"/>
      <c r="G43" s="220">
        <v>12.02</v>
      </c>
      <c r="H43" s="202"/>
      <c r="I43" s="202"/>
      <c r="J43" s="220">
        <v>12.11</v>
      </c>
      <c r="K43" s="202"/>
      <c r="L43" s="202"/>
      <c r="M43" s="220">
        <v>12.21</v>
      </c>
      <c r="N43" s="202"/>
      <c r="O43" s="202"/>
      <c r="P43" s="220">
        <v>12.26</v>
      </c>
    </row>
    <row r="44" spans="1:16" s="203" customFormat="1" ht="13.2" x14ac:dyDescent="0.25">
      <c r="A44" s="168">
        <v>33420</v>
      </c>
      <c r="B44" s="202"/>
      <c r="C44" s="202"/>
      <c r="D44" s="220">
        <v>13.65</v>
      </c>
      <c r="E44" s="202"/>
      <c r="F44" s="202"/>
      <c r="G44" s="220">
        <v>16.05</v>
      </c>
      <c r="H44" s="202"/>
      <c r="I44" s="202"/>
      <c r="J44" s="220">
        <v>17.190000000000001</v>
      </c>
      <c r="K44" s="202"/>
      <c r="L44" s="202"/>
      <c r="M44" s="220">
        <v>18.579999999999998</v>
      </c>
      <c r="N44" s="202"/>
      <c r="O44" s="202"/>
      <c r="P44" s="220">
        <v>19.2</v>
      </c>
    </row>
    <row r="45" spans="1:16" s="203" customFormat="1" ht="13.2" x14ac:dyDescent="0.25">
      <c r="A45" s="168">
        <v>33451</v>
      </c>
      <c r="B45" s="202"/>
      <c r="C45" s="202"/>
      <c r="D45" s="220">
        <v>13.24</v>
      </c>
      <c r="E45" s="202"/>
      <c r="F45" s="202"/>
      <c r="G45" s="220">
        <v>12.36</v>
      </c>
      <c r="H45" s="202"/>
      <c r="I45" s="202"/>
      <c r="J45" s="220">
        <v>11.95</v>
      </c>
      <c r="K45" s="202"/>
      <c r="L45" s="202"/>
      <c r="M45" s="220">
        <v>11.47</v>
      </c>
      <c r="N45" s="202"/>
      <c r="O45" s="202"/>
      <c r="P45" s="220">
        <v>11.26</v>
      </c>
    </row>
    <row r="46" spans="1:16" s="203" customFormat="1" ht="13.2" x14ac:dyDescent="0.25">
      <c r="A46" s="168">
        <v>33482</v>
      </c>
      <c r="B46" s="202"/>
      <c r="C46" s="202"/>
      <c r="D46" s="220">
        <v>26.09</v>
      </c>
      <c r="E46" s="202"/>
      <c r="F46" s="202"/>
      <c r="G46" s="220">
        <v>25.15</v>
      </c>
      <c r="H46" s="202"/>
      <c r="I46" s="202"/>
      <c r="J46" s="220">
        <v>24.71</v>
      </c>
      <c r="K46" s="202"/>
      <c r="L46" s="202"/>
      <c r="M46" s="220">
        <v>24.18</v>
      </c>
      <c r="N46" s="202"/>
      <c r="O46" s="202"/>
      <c r="P46" s="220">
        <v>23.94</v>
      </c>
    </row>
    <row r="47" spans="1:16" s="203" customFormat="1" ht="13.2" x14ac:dyDescent="0.25">
      <c r="A47" s="168">
        <v>33512</v>
      </c>
      <c r="B47" s="202"/>
      <c r="C47" s="202"/>
      <c r="D47" s="220">
        <v>21.5</v>
      </c>
      <c r="E47" s="202"/>
      <c r="F47" s="202"/>
      <c r="G47" s="220">
        <v>23.57</v>
      </c>
      <c r="H47" s="202"/>
      <c r="I47" s="202"/>
      <c r="J47" s="220">
        <v>24.54</v>
      </c>
      <c r="K47" s="202"/>
      <c r="L47" s="202"/>
      <c r="M47" s="220">
        <v>25.72</v>
      </c>
      <c r="N47" s="202"/>
      <c r="O47" s="202"/>
      <c r="P47" s="220">
        <v>26.24</v>
      </c>
    </row>
    <row r="48" spans="1:16" s="203" customFormat="1" ht="13.2" x14ac:dyDescent="0.25">
      <c r="A48" s="168">
        <v>33543</v>
      </c>
      <c r="B48" s="202"/>
      <c r="C48" s="202"/>
      <c r="D48" s="220">
        <v>29.75</v>
      </c>
      <c r="E48" s="202"/>
      <c r="F48" s="202"/>
      <c r="G48" s="220">
        <v>29.96</v>
      </c>
      <c r="H48" s="202"/>
      <c r="I48" s="202"/>
      <c r="J48" s="220">
        <v>30.07</v>
      </c>
      <c r="K48" s="202"/>
      <c r="L48" s="202"/>
      <c r="M48" s="220">
        <v>30.19</v>
      </c>
      <c r="N48" s="202"/>
      <c r="O48" s="202"/>
      <c r="P48" s="220">
        <v>30.25</v>
      </c>
    </row>
    <row r="49" spans="1:16" s="203" customFormat="1" ht="13.2" x14ac:dyDescent="0.25">
      <c r="A49" s="168">
        <v>33573</v>
      </c>
      <c r="B49" s="202"/>
      <c r="C49" s="202"/>
      <c r="D49" s="220">
        <v>11.73</v>
      </c>
      <c r="E49" s="202"/>
      <c r="F49" s="202"/>
      <c r="G49" s="220">
        <v>16.63</v>
      </c>
      <c r="H49" s="202"/>
      <c r="I49" s="202"/>
      <c r="J49" s="220">
        <v>18.989999999999998</v>
      </c>
      <c r="K49" s="202"/>
      <c r="L49" s="202"/>
      <c r="M49" s="220">
        <v>21.91</v>
      </c>
      <c r="N49" s="202"/>
      <c r="O49" s="202"/>
      <c r="P49" s="220">
        <v>23.21</v>
      </c>
    </row>
    <row r="50" spans="1:16" s="222" customFormat="1" ht="13.2" x14ac:dyDescent="0.25">
      <c r="A50" s="221" t="s">
        <v>36</v>
      </c>
      <c r="B50" s="202"/>
      <c r="C50" s="202"/>
      <c r="D50" s="111">
        <f>((D38/100)+1)*((D39/100)+1)*((D40/100)+1)*((D41/100)+1)*((D42/100)+1)*((D43/100)+1)*((D44/100)+1)*((D45/100)+1)*((D46/100)+1)*((D47/100)+1)*((D48/100)+1)*((D49/100)+1)-1</f>
        <v>4.6092639893702261</v>
      </c>
      <c r="E50" s="202"/>
      <c r="F50" s="202"/>
      <c r="G50" s="111">
        <f>((G38/100)+1)*((G39/100)+1)*((G40/100)+1)*((G41/100)+1)*((G42/100)+1)*((G43/100)+1)*((G44/100)+1)*((G45/100)+1)*((G46/100)+1)*((G47/100)+1)*((G48/100)+1)*((G49/100)+1)-1</f>
        <v>4.8714845038777295</v>
      </c>
      <c r="H50" s="202"/>
      <c r="I50" s="202"/>
      <c r="J50" s="111">
        <f>((J38/100)+1)*((J39/100)+1)*((J40/100)+1)*((J41/100)+1)*((J42/100)+1)*((J43/100)+1)*((J44/100)+1)*((J45/100)+1)*((J46/100)+1)*((J47/100)+1)*((J48/100)+1)*((J49/100)+1)-1</f>
        <v>4.9973068387270017</v>
      </c>
      <c r="K50" s="202"/>
      <c r="L50" s="202"/>
      <c r="M50" s="111">
        <f>((M38/100)+1)*((M39/100)+1)*((M40/100)+1)*((M41/100)+1)*((M42/100)+1)*((M43/100)+1)*((M44/100)+1)*((M45/100)+1)*((M46/100)+1)*((M47/100)+1)*((M48/100)+1)*((M49/100)+1)-1</f>
        <v>5.1544440188533116</v>
      </c>
      <c r="N50" s="202"/>
      <c r="O50" s="202"/>
      <c r="P50" s="111">
        <f>((P38/100)+1)*((P39/100)+1)*((P40/100)+1)*((P41/100)+1)*((P42/100)+1)*((P43/100)+1)*((P44/100)+1)*((P45/100)+1)*((P46/100)+1)*((P47/100)+1)*((P48/100)+1)*((P49/100)+1)-1</f>
        <v>5.2241913987381681</v>
      </c>
    </row>
    <row r="51" spans="1:16" s="203" customFormat="1" ht="13.2" x14ac:dyDescent="0.25">
      <c r="A51" s="168">
        <v>33604</v>
      </c>
      <c r="B51" s="202"/>
      <c r="C51" s="202"/>
      <c r="D51" s="220">
        <v>16.559999999999999</v>
      </c>
      <c r="E51" s="202"/>
      <c r="F51" s="202"/>
      <c r="G51" s="220">
        <v>19.489999999999998</v>
      </c>
      <c r="H51" s="202"/>
      <c r="I51" s="202"/>
      <c r="J51" s="220">
        <v>20.81</v>
      </c>
      <c r="K51" s="202"/>
      <c r="L51" s="202"/>
      <c r="M51" s="220">
        <v>22.38</v>
      </c>
      <c r="N51" s="202"/>
      <c r="O51" s="202"/>
      <c r="P51" s="220">
        <v>23.05</v>
      </c>
    </row>
    <row r="52" spans="1:16" s="203" customFormat="1" ht="13.2" x14ac:dyDescent="0.25">
      <c r="A52" s="168">
        <v>33635</v>
      </c>
      <c r="B52" s="202"/>
      <c r="C52" s="202"/>
      <c r="D52" s="220">
        <v>26.9</v>
      </c>
      <c r="E52" s="202"/>
      <c r="F52" s="202"/>
      <c r="G52" s="220">
        <v>25.63</v>
      </c>
      <c r="H52" s="202"/>
      <c r="I52" s="202"/>
      <c r="J52" s="220">
        <v>25.08</v>
      </c>
      <c r="K52" s="202"/>
      <c r="L52" s="202"/>
      <c r="M52" s="220">
        <v>24.44</v>
      </c>
      <c r="N52" s="202"/>
      <c r="O52" s="202"/>
      <c r="P52" s="220">
        <v>24.17</v>
      </c>
    </row>
    <row r="53" spans="1:16" s="203" customFormat="1" ht="13.2" x14ac:dyDescent="0.25">
      <c r="A53" s="168">
        <v>33664</v>
      </c>
      <c r="B53" s="202"/>
      <c r="C53" s="202"/>
      <c r="D53" s="220">
        <v>21.97</v>
      </c>
      <c r="E53" s="202"/>
      <c r="F53" s="202"/>
      <c r="G53" s="220">
        <v>22.35</v>
      </c>
      <c r="H53" s="202"/>
      <c r="I53" s="202"/>
      <c r="J53" s="220">
        <v>22.52</v>
      </c>
      <c r="K53" s="202"/>
      <c r="L53" s="202"/>
      <c r="M53" s="220">
        <v>22.72</v>
      </c>
      <c r="N53" s="202"/>
      <c r="O53" s="202"/>
      <c r="P53" s="220">
        <v>22.8</v>
      </c>
    </row>
    <row r="54" spans="1:16" s="203" customFormat="1" ht="13.2" x14ac:dyDescent="0.25">
      <c r="A54" s="168">
        <v>33695</v>
      </c>
      <c r="B54" s="202"/>
      <c r="C54" s="202"/>
      <c r="D54" s="220">
        <v>28.9</v>
      </c>
      <c r="E54" s="202"/>
      <c r="F54" s="202"/>
      <c r="G54" s="220">
        <v>27</v>
      </c>
      <c r="H54" s="202"/>
      <c r="I54" s="202"/>
      <c r="J54" s="220">
        <v>26.17</v>
      </c>
      <c r="K54" s="202"/>
      <c r="L54" s="202"/>
      <c r="M54" s="220">
        <v>25.2</v>
      </c>
      <c r="N54" s="202"/>
      <c r="O54" s="202"/>
      <c r="P54" s="220">
        <v>24.78</v>
      </c>
    </row>
    <row r="55" spans="1:16" s="203" customFormat="1" ht="13.2" x14ac:dyDescent="0.25">
      <c r="A55" s="168">
        <v>33725</v>
      </c>
      <c r="B55" s="202"/>
      <c r="C55" s="202"/>
      <c r="D55" s="220">
        <v>23.6</v>
      </c>
      <c r="E55" s="202"/>
      <c r="F55" s="202"/>
      <c r="G55" s="220">
        <v>20.18</v>
      </c>
      <c r="H55" s="202"/>
      <c r="I55" s="202"/>
      <c r="J55" s="220">
        <v>18.649999999999999</v>
      </c>
      <c r="K55" s="202"/>
      <c r="L55" s="202"/>
      <c r="M55" s="220">
        <v>16.829999999999998</v>
      </c>
      <c r="N55" s="202"/>
      <c r="O55" s="202"/>
      <c r="P55" s="220">
        <v>16.05</v>
      </c>
    </row>
    <row r="56" spans="1:16" s="203" customFormat="1" ht="13.2" x14ac:dyDescent="0.25">
      <c r="A56" s="168">
        <v>33756</v>
      </c>
      <c r="B56" s="202"/>
      <c r="C56" s="202"/>
      <c r="D56" s="220">
        <v>18.66</v>
      </c>
      <c r="E56" s="202"/>
      <c r="F56" s="202"/>
      <c r="G56" s="220">
        <v>20.39</v>
      </c>
      <c r="H56" s="202"/>
      <c r="I56" s="202"/>
      <c r="J56" s="220">
        <v>21.2</v>
      </c>
      <c r="K56" s="202"/>
      <c r="L56" s="202"/>
      <c r="M56" s="220">
        <v>22.19</v>
      </c>
      <c r="N56" s="202"/>
      <c r="O56" s="202"/>
      <c r="P56" s="220">
        <v>22.62</v>
      </c>
    </row>
    <row r="57" spans="1:16" s="203" customFormat="1" ht="13.2" x14ac:dyDescent="0.25">
      <c r="A57" s="168">
        <v>33786</v>
      </c>
      <c r="B57" s="202"/>
      <c r="C57" s="202"/>
      <c r="D57" s="220">
        <v>21.82</v>
      </c>
      <c r="E57" s="202"/>
      <c r="F57" s="202"/>
      <c r="G57" s="220">
        <v>24.06</v>
      </c>
      <c r="H57" s="202"/>
      <c r="I57" s="202"/>
      <c r="J57" s="220">
        <v>25.09</v>
      </c>
      <c r="K57" s="202"/>
      <c r="L57" s="202"/>
      <c r="M57" s="220">
        <v>26.31</v>
      </c>
      <c r="N57" s="202"/>
      <c r="O57" s="202"/>
      <c r="P57" s="220">
        <v>26.85</v>
      </c>
    </row>
    <row r="58" spans="1:16" s="203" customFormat="1" ht="13.2" x14ac:dyDescent="0.25">
      <c r="A58" s="168">
        <v>33817</v>
      </c>
      <c r="B58" s="202"/>
      <c r="C58" s="202"/>
      <c r="D58" s="220">
        <v>26.61</v>
      </c>
      <c r="E58" s="202"/>
      <c r="F58" s="202"/>
      <c r="G58" s="220">
        <v>26.94</v>
      </c>
      <c r="H58" s="202"/>
      <c r="I58" s="202"/>
      <c r="J58" s="220">
        <v>27.09</v>
      </c>
      <c r="K58" s="202"/>
      <c r="L58" s="202"/>
      <c r="M58" s="220">
        <v>27.26</v>
      </c>
      <c r="N58" s="202"/>
      <c r="O58" s="202"/>
      <c r="P58" s="220">
        <v>27.34</v>
      </c>
    </row>
    <row r="59" spans="1:16" s="203" customFormat="1" ht="13.2" x14ac:dyDescent="0.25">
      <c r="A59" s="168">
        <v>33848</v>
      </c>
      <c r="B59" s="202"/>
      <c r="C59" s="202"/>
      <c r="D59" s="220">
        <v>27.09</v>
      </c>
      <c r="E59" s="202"/>
      <c r="F59" s="202"/>
      <c r="G59" s="220">
        <v>26.45</v>
      </c>
      <c r="H59" s="202"/>
      <c r="I59" s="202"/>
      <c r="J59" s="220">
        <v>26.17</v>
      </c>
      <c r="K59" s="202"/>
      <c r="L59" s="202"/>
      <c r="M59" s="220">
        <v>25.84</v>
      </c>
      <c r="N59" s="202"/>
      <c r="O59" s="202"/>
      <c r="P59" s="220">
        <v>25.7</v>
      </c>
    </row>
    <row r="60" spans="1:16" s="203" customFormat="1" ht="13.2" x14ac:dyDescent="0.25">
      <c r="A60" s="168">
        <v>33878</v>
      </c>
      <c r="B60" s="202"/>
      <c r="C60" s="202"/>
      <c r="D60" s="220">
        <v>23.24</v>
      </c>
      <c r="E60" s="202"/>
      <c r="F60" s="202"/>
      <c r="G60" s="220">
        <v>24.79</v>
      </c>
      <c r="H60" s="202"/>
      <c r="I60" s="202"/>
      <c r="J60" s="220">
        <v>25.48</v>
      </c>
      <c r="K60" s="202"/>
      <c r="L60" s="202"/>
      <c r="M60" s="220">
        <v>26.29</v>
      </c>
      <c r="N60" s="202"/>
      <c r="O60" s="202"/>
      <c r="P60" s="220">
        <v>26.64</v>
      </c>
    </row>
    <row r="61" spans="1:16" s="203" customFormat="1" ht="13.2" x14ac:dyDescent="0.25">
      <c r="A61" s="168">
        <v>33909</v>
      </c>
      <c r="B61" s="202"/>
      <c r="C61" s="202"/>
      <c r="D61" s="220">
        <v>22.52</v>
      </c>
      <c r="E61" s="202"/>
      <c r="F61" s="202"/>
      <c r="G61" s="220">
        <v>22.66</v>
      </c>
      <c r="H61" s="202"/>
      <c r="I61" s="202"/>
      <c r="J61" s="220">
        <v>22.73</v>
      </c>
      <c r="K61" s="202"/>
      <c r="L61" s="202"/>
      <c r="M61" s="220">
        <v>22.8</v>
      </c>
      <c r="N61" s="202"/>
      <c r="O61" s="202"/>
      <c r="P61" s="220">
        <v>22.83</v>
      </c>
    </row>
    <row r="62" spans="1:16" s="203" customFormat="1" ht="13.2" x14ac:dyDescent="0.25">
      <c r="A62" s="168">
        <v>33939</v>
      </c>
      <c r="B62" s="202"/>
      <c r="C62" s="202"/>
      <c r="D62" s="220">
        <v>32.799999999999997</v>
      </c>
      <c r="E62" s="202"/>
      <c r="F62" s="202"/>
      <c r="G62" s="220">
        <v>29.62</v>
      </c>
      <c r="H62" s="202"/>
      <c r="I62" s="202"/>
      <c r="J62" s="220">
        <v>28.22</v>
      </c>
      <c r="K62" s="202"/>
      <c r="L62" s="202"/>
      <c r="M62" s="220">
        <v>26.6</v>
      </c>
      <c r="N62" s="202"/>
      <c r="O62" s="202"/>
      <c r="P62" s="220">
        <v>25.91</v>
      </c>
    </row>
    <row r="63" spans="1:16" s="222" customFormat="1" ht="13.2" x14ac:dyDescent="0.25">
      <c r="A63" s="221" t="s">
        <v>37</v>
      </c>
      <c r="B63" s="202"/>
      <c r="C63" s="202"/>
      <c r="D63" s="111">
        <f>((D51/100)+1)*((D52/100)+1)*((D53/100)+1)*((D54/100)+1)*((D55/100)+1)*((D56/100)+1)*((D57/100)+1)*((D58/100)+1)*((D59/100)+1)*((D60/100)+1)*((D61/100)+1)*((D62/100)+1)-1</f>
        <v>12.405859184633826</v>
      </c>
      <c r="E63" s="202"/>
      <c r="F63" s="202"/>
      <c r="G63" s="111">
        <f>((G51/100)+1)*((G52/100)+1)*((G53/100)+1)*((G54/100)+1)*((G55/100)+1)*((G56/100)+1)*((G57/100)+1)*((G58/100)+1)*((G59/100)+1)*((G60/100)+1)*((G61/100)+1)*((G62/100)+1)-1</f>
        <v>12.333958415071747</v>
      </c>
      <c r="H63" s="202"/>
      <c r="I63" s="202"/>
      <c r="J63" s="111">
        <f>((J51/100)+1)*((J52/100)+1)*((J53/100)+1)*((J54/100)+1)*((J55/100)+1)*((J56/100)+1)*((J57/100)+1)*((J58/100)+1)*((J59/100)+1)*((J60/100)+1)*((J61/100)+1)*((J62/100)+1)-1</f>
        <v>12.304400274767035</v>
      </c>
      <c r="K63" s="202"/>
      <c r="L63" s="202"/>
      <c r="M63" s="111">
        <f>((M51/100)+1)*((M52/100)+1)*((M53/100)+1)*((M54/100)+1)*((M55/100)+1)*((M56/100)+1)*((M57/100)+1)*((M58/100)+1)*((M59/100)+1)*((M60/100)+1)*((M61/100)+1)*((M62/100)+1)-1</f>
        <v>12.26568155173514</v>
      </c>
      <c r="N63" s="202"/>
      <c r="O63" s="202"/>
      <c r="P63" s="111">
        <f>((P51/100)+1)*((P52/100)+1)*((P53/100)+1)*((P54/100)+1)*((P55/100)+1)*((P56/100)+1)*((P57/100)+1)*((P58/100)+1)*((P59/100)+1)*((P60/100)+1)*((P61/100)+1)*((P62/100)+1)-1</f>
        <v>12.248730814072447</v>
      </c>
    </row>
    <row r="64" spans="1:16" s="203" customFormat="1" ht="13.2" x14ac:dyDescent="0.25">
      <c r="A64" s="168">
        <v>33970</v>
      </c>
      <c r="B64" s="202"/>
      <c r="C64" s="202"/>
      <c r="D64" s="113">
        <v>21.82</v>
      </c>
      <c r="E64" s="202"/>
      <c r="F64" s="202"/>
      <c r="G64" s="113">
        <v>22.77</v>
      </c>
      <c r="H64" s="202"/>
      <c r="I64" s="202"/>
      <c r="J64" s="113">
        <v>23.2</v>
      </c>
      <c r="K64" s="202"/>
      <c r="L64" s="202"/>
      <c r="M64" s="113">
        <v>23.71</v>
      </c>
      <c r="N64" s="202"/>
      <c r="O64" s="202"/>
      <c r="P64" s="113">
        <v>23.94</v>
      </c>
    </row>
    <row r="65" spans="1:16" s="203" customFormat="1" ht="13.2" x14ac:dyDescent="0.25">
      <c r="A65" s="168">
        <v>34001</v>
      </c>
      <c r="B65" s="202"/>
      <c r="C65" s="202"/>
      <c r="D65" s="113">
        <v>35.119999999999997</v>
      </c>
      <c r="E65" s="202"/>
      <c r="F65" s="202"/>
      <c r="G65" s="113">
        <v>34.89</v>
      </c>
      <c r="H65" s="202"/>
      <c r="I65" s="202"/>
      <c r="J65" s="113">
        <v>34.79</v>
      </c>
      <c r="K65" s="202"/>
      <c r="L65" s="202"/>
      <c r="M65" s="113">
        <v>34.68</v>
      </c>
      <c r="N65" s="202"/>
      <c r="O65" s="202"/>
      <c r="P65" s="113">
        <v>34.619999999999997</v>
      </c>
    </row>
    <row r="66" spans="1:16" s="203" customFormat="1" ht="13.2" x14ac:dyDescent="0.25">
      <c r="A66" s="168">
        <v>34029</v>
      </c>
      <c r="B66" s="202"/>
      <c r="C66" s="202"/>
      <c r="D66" s="113">
        <v>32.9</v>
      </c>
      <c r="E66" s="202"/>
      <c r="F66" s="202"/>
      <c r="G66" s="113">
        <v>32.65</v>
      </c>
      <c r="H66" s="202"/>
      <c r="I66" s="202"/>
      <c r="J66" s="113">
        <v>32.54</v>
      </c>
      <c r="K66" s="202"/>
      <c r="L66" s="202"/>
      <c r="M66" s="113">
        <v>32.4</v>
      </c>
      <c r="N66" s="202"/>
      <c r="O66" s="202"/>
      <c r="P66" s="113">
        <v>32.340000000000003</v>
      </c>
    </row>
    <row r="67" spans="1:16" s="203" customFormat="1" ht="13.2" x14ac:dyDescent="0.25">
      <c r="A67" s="168">
        <v>34060</v>
      </c>
      <c r="B67" s="202"/>
      <c r="C67" s="202"/>
      <c r="D67" s="113">
        <v>38.020000000000003</v>
      </c>
      <c r="E67" s="202"/>
      <c r="F67" s="202"/>
      <c r="G67" s="113">
        <v>34.799999999999997</v>
      </c>
      <c r="H67" s="202"/>
      <c r="I67" s="202"/>
      <c r="J67" s="113">
        <v>33.340000000000003</v>
      </c>
      <c r="K67" s="202"/>
      <c r="L67" s="202"/>
      <c r="M67" s="113">
        <v>31.62</v>
      </c>
      <c r="N67" s="202"/>
      <c r="O67" s="202"/>
      <c r="P67" s="113">
        <v>30.87</v>
      </c>
    </row>
    <row r="68" spans="1:16" s="203" customFormat="1" ht="13.2" x14ac:dyDescent="0.25">
      <c r="A68" s="168">
        <v>34090</v>
      </c>
      <c r="B68" s="202"/>
      <c r="C68" s="202"/>
      <c r="D68" s="113">
        <v>29.27</v>
      </c>
      <c r="E68" s="202"/>
      <c r="F68" s="202"/>
      <c r="G68" s="113">
        <v>30.93</v>
      </c>
      <c r="H68" s="202"/>
      <c r="I68" s="202"/>
      <c r="J68" s="113">
        <v>31.7</v>
      </c>
      <c r="K68" s="202"/>
      <c r="L68" s="202"/>
      <c r="M68" s="113">
        <v>32.65</v>
      </c>
      <c r="N68" s="202"/>
      <c r="O68" s="202"/>
      <c r="P68" s="113">
        <v>33.06</v>
      </c>
    </row>
    <row r="69" spans="1:16" s="203" customFormat="1" ht="13.2" x14ac:dyDescent="0.25">
      <c r="A69" s="168">
        <v>34121</v>
      </c>
      <c r="B69" s="202"/>
      <c r="C69" s="202"/>
      <c r="D69" s="113">
        <v>32.229999999999997</v>
      </c>
      <c r="E69" s="202"/>
      <c r="F69" s="202"/>
      <c r="G69" s="113">
        <v>32</v>
      </c>
      <c r="H69" s="202"/>
      <c r="I69" s="202"/>
      <c r="J69" s="113">
        <v>31.9</v>
      </c>
      <c r="K69" s="202"/>
      <c r="L69" s="202"/>
      <c r="M69" s="113">
        <v>31.77</v>
      </c>
      <c r="N69" s="202"/>
      <c r="O69" s="202"/>
      <c r="P69" s="113">
        <v>31.71</v>
      </c>
    </row>
    <row r="70" spans="1:16" s="203" customFormat="1" ht="13.2" x14ac:dyDescent="0.25">
      <c r="A70" s="168">
        <v>34151</v>
      </c>
      <c r="B70" s="202"/>
      <c r="C70" s="202"/>
      <c r="D70" s="113">
        <v>32.700000000000003</v>
      </c>
      <c r="E70" s="202"/>
      <c r="F70" s="202"/>
      <c r="G70" s="113">
        <v>33.83</v>
      </c>
      <c r="H70" s="202"/>
      <c r="I70" s="202"/>
      <c r="J70" s="113">
        <v>34.340000000000003</v>
      </c>
      <c r="K70" s="202"/>
      <c r="L70" s="202"/>
      <c r="M70" s="113">
        <v>34.97</v>
      </c>
      <c r="N70" s="202"/>
      <c r="O70" s="202"/>
      <c r="P70" s="113">
        <v>35.24</v>
      </c>
    </row>
    <row r="71" spans="1:16" s="203" customFormat="1" ht="13.2" x14ac:dyDescent="0.25">
      <c r="A71" s="168">
        <v>34182</v>
      </c>
      <c r="B71" s="202"/>
      <c r="C71" s="202"/>
      <c r="D71" s="113">
        <v>34.11</v>
      </c>
      <c r="E71" s="202"/>
      <c r="F71" s="202"/>
      <c r="G71" s="113">
        <v>35.82</v>
      </c>
      <c r="H71" s="202"/>
      <c r="I71" s="202"/>
      <c r="J71" s="113">
        <v>36.590000000000003</v>
      </c>
      <c r="K71" s="202"/>
      <c r="L71" s="202"/>
      <c r="M71" s="113">
        <v>37.520000000000003</v>
      </c>
      <c r="N71" s="202"/>
      <c r="O71" s="202"/>
      <c r="P71" s="113">
        <v>37.92</v>
      </c>
    </row>
    <row r="72" spans="1:16" s="203" customFormat="1" ht="13.2" x14ac:dyDescent="0.25">
      <c r="A72" s="168">
        <v>34213</v>
      </c>
      <c r="B72" s="202"/>
      <c r="C72" s="202"/>
      <c r="D72" s="113">
        <v>40.26</v>
      </c>
      <c r="E72" s="202"/>
      <c r="F72" s="202"/>
      <c r="G72" s="113">
        <v>38.21</v>
      </c>
      <c r="H72" s="202"/>
      <c r="I72" s="202"/>
      <c r="J72" s="113">
        <v>37.299999999999997</v>
      </c>
      <c r="K72" s="202"/>
      <c r="L72" s="202"/>
      <c r="M72" s="113">
        <v>36.229999999999997</v>
      </c>
      <c r="N72" s="202"/>
      <c r="O72" s="202"/>
      <c r="P72" s="113">
        <v>35.76</v>
      </c>
    </row>
    <row r="73" spans="1:16" s="203" customFormat="1" ht="13.2" x14ac:dyDescent="0.25">
      <c r="A73" s="168">
        <v>34243</v>
      </c>
      <c r="B73" s="202"/>
      <c r="C73" s="202"/>
      <c r="D73" s="113">
        <v>36.58</v>
      </c>
      <c r="E73" s="202"/>
      <c r="F73" s="202"/>
      <c r="G73" s="113">
        <v>37.229999999999997</v>
      </c>
      <c r="H73" s="202"/>
      <c r="I73" s="202"/>
      <c r="J73" s="113">
        <v>37.53</v>
      </c>
      <c r="K73" s="202"/>
      <c r="L73" s="202"/>
      <c r="M73" s="113">
        <v>37.880000000000003</v>
      </c>
      <c r="N73" s="202"/>
      <c r="O73" s="202"/>
      <c r="P73" s="113">
        <v>38.03</v>
      </c>
    </row>
    <row r="74" spans="1:16" s="203" customFormat="1" ht="13.2" x14ac:dyDescent="0.25">
      <c r="A74" s="168">
        <v>34274</v>
      </c>
      <c r="B74" s="202"/>
      <c r="C74" s="202"/>
      <c r="D74" s="113">
        <v>36.47</v>
      </c>
      <c r="E74" s="202"/>
      <c r="F74" s="202"/>
      <c r="G74" s="113">
        <v>37.950000000000003</v>
      </c>
      <c r="H74" s="202"/>
      <c r="I74" s="202"/>
      <c r="J74" s="113">
        <v>38.619999999999997</v>
      </c>
      <c r="K74" s="202"/>
      <c r="L74" s="202"/>
      <c r="M74" s="113">
        <v>39.42</v>
      </c>
      <c r="N74" s="202"/>
      <c r="O74" s="202"/>
      <c r="P74" s="113">
        <v>39.770000000000003</v>
      </c>
    </row>
    <row r="75" spans="1:16" s="203" customFormat="1" ht="13.2" x14ac:dyDescent="0.25">
      <c r="A75" s="168">
        <v>34304</v>
      </c>
      <c r="B75" s="202"/>
      <c r="C75" s="202"/>
      <c r="D75" s="113">
        <v>38.79</v>
      </c>
      <c r="E75" s="202"/>
      <c r="F75" s="202"/>
      <c r="G75" s="113">
        <v>40.26</v>
      </c>
      <c r="H75" s="202"/>
      <c r="I75" s="202"/>
      <c r="J75" s="113">
        <v>40.909999999999997</v>
      </c>
      <c r="K75" s="202"/>
      <c r="L75" s="202"/>
      <c r="M75" s="113">
        <v>41.68</v>
      </c>
      <c r="N75" s="202"/>
      <c r="O75" s="202"/>
      <c r="P75" s="113">
        <v>42.01</v>
      </c>
    </row>
    <row r="76" spans="1:16" s="222" customFormat="1" ht="13.2" x14ac:dyDescent="0.25">
      <c r="A76" s="221" t="s">
        <v>38</v>
      </c>
      <c r="B76" s="202"/>
      <c r="C76" s="202"/>
      <c r="D76" s="111">
        <f>((D64/100)+1)*((D65/100)+1)*((D66/100)+1)*((D67/100)+1)*((D68/100)+1)*((D69/100)+1)*((D70/100)+1)*((D71/100)+1)*((D72/100)+1)*((D73/100)+1)*((D74/100)+1)*((D75/100)+1)-1</f>
        <v>32.32586096525403</v>
      </c>
      <c r="E76" s="202"/>
      <c r="F76" s="202"/>
      <c r="G76" s="111">
        <f>((G64/100)+1)*((G65/100)+1)*((G66/100)+1)*((G67/100)+1)*((G68/100)+1)*((G69/100)+1)*((G70/100)+1)*((G71/100)+1)*((G72/100)+1)*((G73/100)+1)*((G74/100)+1)*((G75/100)+1)-1</f>
        <v>33.138428862225233</v>
      </c>
      <c r="H76" s="202"/>
      <c r="I76" s="202"/>
      <c r="J76" s="111">
        <f>((J64/100)+1)*((J65/100)+1)*((J66/100)+1)*((J67/100)+1)*((J68/100)+1)*((J69/100)+1)*((J70/100)+1)*((J71/100)+1)*((J72/100)+1)*((J73/100)+1)*((J74/100)+1)*((J75/100)+1)-1</f>
        <v>33.503750706753067</v>
      </c>
      <c r="K76" s="202"/>
      <c r="L76" s="202"/>
      <c r="M76" s="111">
        <f>((M64/100)+1)*((M65/100)+1)*((M66/100)+1)*((M67/100)+1)*((M68/100)+1)*((M69/100)+1)*((M70/100)+1)*((M71/100)+1)*((M72/100)+1)*((M73/100)+1)*((M74/100)+1)*((M75/100)+1)-1</f>
        <v>33.95041653161001</v>
      </c>
      <c r="N76" s="202"/>
      <c r="O76" s="202"/>
      <c r="P76" s="111">
        <f>((P64/100)+1)*((P65/100)+1)*((P66/100)+1)*((P67/100)+1)*((P68/100)+1)*((P69/100)+1)*((P70/100)+1)*((P71/100)+1)*((P72/100)+1)*((P73/100)+1)*((P74/100)+1)*((P75/100)+1)-1</f>
        <v>34.134129690883114</v>
      </c>
    </row>
    <row r="77" spans="1:16" s="203" customFormat="1" ht="13.2" x14ac:dyDescent="0.25">
      <c r="A77" s="168">
        <v>34335</v>
      </c>
      <c r="B77" s="202"/>
      <c r="C77" s="202"/>
      <c r="D77" s="113">
        <v>53.24</v>
      </c>
      <c r="E77" s="202"/>
      <c r="F77" s="202"/>
      <c r="G77" s="113">
        <v>50.93</v>
      </c>
      <c r="H77" s="202"/>
      <c r="I77" s="202"/>
      <c r="J77" s="113">
        <v>49.91</v>
      </c>
      <c r="K77" s="202"/>
      <c r="L77" s="202"/>
      <c r="M77" s="113">
        <v>48.73</v>
      </c>
      <c r="N77" s="202"/>
      <c r="O77" s="202"/>
      <c r="P77" s="113">
        <v>48.23</v>
      </c>
    </row>
    <row r="78" spans="1:16" s="203" customFormat="1" ht="13.2" x14ac:dyDescent="0.25">
      <c r="A78" s="168">
        <v>34366</v>
      </c>
      <c r="B78" s="202"/>
      <c r="C78" s="202"/>
      <c r="D78" s="113">
        <v>44.73</v>
      </c>
      <c r="E78" s="202"/>
      <c r="F78" s="202"/>
      <c r="G78" s="113">
        <v>45.37</v>
      </c>
      <c r="H78" s="202"/>
      <c r="I78" s="202"/>
      <c r="J78" s="113">
        <v>45.66</v>
      </c>
      <c r="K78" s="202"/>
      <c r="L78" s="202"/>
      <c r="M78" s="113">
        <v>46</v>
      </c>
      <c r="N78" s="202"/>
      <c r="O78" s="202"/>
      <c r="P78" s="113">
        <v>46.14</v>
      </c>
    </row>
    <row r="79" spans="1:16" s="203" customFormat="1" ht="13.2" x14ac:dyDescent="0.25">
      <c r="A79" s="168">
        <v>34394</v>
      </c>
      <c r="B79" s="202"/>
      <c r="C79" s="202"/>
      <c r="D79" s="113">
        <v>45.3</v>
      </c>
      <c r="E79" s="202"/>
      <c r="F79" s="202"/>
      <c r="G79" s="113">
        <v>44.32</v>
      </c>
      <c r="H79" s="202"/>
      <c r="I79" s="202"/>
      <c r="J79" s="113">
        <v>43.89</v>
      </c>
      <c r="K79" s="202"/>
      <c r="L79" s="202"/>
      <c r="M79" s="113">
        <v>43.37</v>
      </c>
      <c r="N79" s="202"/>
      <c r="O79" s="202"/>
      <c r="P79" s="113">
        <v>43.15</v>
      </c>
    </row>
    <row r="80" spans="1:16" s="203" customFormat="1" ht="13.2" x14ac:dyDescent="0.25">
      <c r="A80" s="168">
        <v>34425</v>
      </c>
      <c r="B80" s="202"/>
      <c r="C80" s="202"/>
      <c r="D80" s="113">
        <v>48.49</v>
      </c>
      <c r="E80" s="202"/>
      <c r="F80" s="202"/>
      <c r="G80" s="113">
        <v>49.22</v>
      </c>
      <c r="H80" s="202"/>
      <c r="I80" s="202"/>
      <c r="J80" s="113">
        <v>49.54</v>
      </c>
      <c r="K80" s="202"/>
      <c r="L80" s="202"/>
      <c r="M80" s="113">
        <v>49.93</v>
      </c>
      <c r="N80" s="202"/>
      <c r="O80" s="202"/>
      <c r="P80" s="113">
        <v>50.1</v>
      </c>
    </row>
    <row r="81" spans="1:17" s="203" customFormat="1" ht="13.2" x14ac:dyDescent="0.25">
      <c r="A81" s="168">
        <v>34455</v>
      </c>
      <c r="B81" s="202"/>
      <c r="C81" s="202"/>
      <c r="D81" s="113">
        <v>54.57</v>
      </c>
      <c r="E81" s="202"/>
      <c r="F81" s="202"/>
      <c r="G81" s="113">
        <v>51.81</v>
      </c>
      <c r="H81" s="202"/>
      <c r="I81" s="202"/>
      <c r="J81" s="113">
        <v>50.58</v>
      </c>
      <c r="K81" s="202"/>
      <c r="L81" s="202"/>
      <c r="M81" s="113">
        <v>49.12</v>
      </c>
      <c r="N81" s="202"/>
      <c r="O81" s="202"/>
      <c r="P81" s="113">
        <v>48.49</v>
      </c>
    </row>
    <row r="82" spans="1:17" s="203" customFormat="1" ht="13.2" x14ac:dyDescent="0.25">
      <c r="A82" s="168">
        <v>34486</v>
      </c>
      <c r="B82" s="202"/>
      <c r="C82" s="202"/>
      <c r="D82" s="113">
        <v>52.06</v>
      </c>
      <c r="E82" s="202"/>
      <c r="F82" s="202"/>
      <c r="G82" s="113">
        <v>55.72</v>
      </c>
      <c r="H82" s="202"/>
      <c r="I82" s="202"/>
      <c r="J82" s="113">
        <v>57.4</v>
      </c>
      <c r="K82" s="202"/>
      <c r="L82" s="202"/>
      <c r="M82" s="113">
        <v>59.42</v>
      </c>
      <c r="N82" s="202"/>
      <c r="O82" s="202"/>
      <c r="P82" s="113">
        <v>60.3</v>
      </c>
    </row>
    <row r="83" spans="1:17" s="222" customFormat="1" ht="13.2" x14ac:dyDescent="0.25">
      <c r="A83" s="221" t="s">
        <v>39</v>
      </c>
      <c r="B83" s="202"/>
      <c r="C83" s="202"/>
      <c r="D83" s="111">
        <f>((D77/100)+1)*((D78/100)+1)*((D79/100)+1)*((D80/100)+1)*((D81/100)+1)*((D82/100)+1)-1</f>
        <v>10.246922953593014</v>
      </c>
      <c r="E83" s="202"/>
      <c r="F83" s="202"/>
      <c r="G83" s="111">
        <f>((G77/100)+1)*((G78/100)+1)*((G79/100)+1)*((G80/100)+1)*((G81/100)+1)*((G82/100)+1)-1</f>
        <v>10.16988478924293</v>
      </c>
      <c r="H83" s="202"/>
      <c r="I83" s="202"/>
      <c r="J83" s="111">
        <f>((J77/100)+1)*((J78/100)+1)*((J79/100)+1)*((J80/100)+1)*((J81/100)+1)*((J82/100)+1)-1</f>
        <v>10.136043520082566</v>
      </c>
      <c r="K83" s="202"/>
      <c r="L83" s="202"/>
      <c r="M83" s="111">
        <f>((M77/100)+1)*((M78/100)+1)*((M79/100)+1)*((M80/100)+1)*((M81/100)+1)*((M82/100)+1)-1</f>
        <v>10.096268571653257</v>
      </c>
      <c r="N83" s="202"/>
      <c r="O83" s="202"/>
      <c r="P83" s="111">
        <f>((P77/100)+1)*((P78/100)+1)*((P79/100)+1)*((P80/100)+1)*((P81/100)+1)*((P82/100)+1)-1</f>
        <v>10.079189376392199</v>
      </c>
    </row>
    <row r="84" spans="1:17" s="59" customFormat="1" ht="15" customHeight="1" x14ac:dyDescent="0.25">
      <c r="A84" s="223" t="s">
        <v>12</v>
      </c>
      <c r="B84" s="7">
        <v>100</v>
      </c>
      <c r="C84" s="202">
        <v>39.872</v>
      </c>
      <c r="D84" s="114"/>
      <c r="E84" s="7">
        <v>100</v>
      </c>
      <c r="F84" s="202">
        <v>60.613999999999997</v>
      </c>
      <c r="G84" s="114"/>
      <c r="H84" s="7">
        <v>100</v>
      </c>
      <c r="I84" s="202">
        <v>84.319000000000003</v>
      </c>
      <c r="J84" s="114"/>
      <c r="K84" s="7">
        <v>100</v>
      </c>
      <c r="L84" s="202">
        <v>179.13800000000001</v>
      </c>
      <c r="M84" s="114"/>
      <c r="N84" s="7">
        <v>100</v>
      </c>
      <c r="O84" s="202">
        <v>392.48</v>
      </c>
      <c r="P84" s="114"/>
    </row>
    <row r="85" spans="1:17" ht="15" customHeight="1" x14ac:dyDescent="0.25">
      <c r="A85" s="224">
        <v>34516</v>
      </c>
      <c r="B85" s="69">
        <v>100.23324638844302</v>
      </c>
      <c r="C85" s="37">
        <v>39.965000000000003</v>
      </c>
      <c r="D85" s="115">
        <f t="shared" ref="D85:D90" si="0">((C85/C84)-1)*100</f>
        <v>0.23324638844302026</v>
      </c>
      <c r="E85" s="116">
        <v>101.01626686904015</v>
      </c>
      <c r="F85" s="116">
        <v>61.23</v>
      </c>
      <c r="G85" s="115">
        <f t="shared" ref="G85:G90" si="1">((F85/F84)-1)*100</f>
        <v>1.01626686904015</v>
      </c>
      <c r="H85" s="116">
        <v>101.43977039575896</v>
      </c>
      <c r="I85" s="116">
        <v>85.533000000000001</v>
      </c>
      <c r="J85" s="115">
        <f t="shared" ref="J85:J90" si="2">((I85/I84)-1)*100</f>
        <v>1.4397703957589547</v>
      </c>
      <c r="K85" s="116">
        <v>102.01632261161787</v>
      </c>
      <c r="L85" s="116">
        <v>182.75</v>
      </c>
      <c r="M85" s="115">
        <f t="shared" ref="M85:M90" si="3">((L85/L84)-1)*100</f>
        <v>2.0163226116178601</v>
      </c>
      <c r="N85" s="116">
        <v>102.29056257643703</v>
      </c>
      <c r="O85" s="116">
        <v>401.47</v>
      </c>
      <c r="P85" s="115">
        <f t="shared" ref="P85:P90" si="4">((O85/O84)-1)*100</f>
        <v>2.2905625764370274</v>
      </c>
      <c r="Q85" s="215"/>
    </row>
    <row r="86" spans="1:17" ht="15" customHeight="1" x14ac:dyDescent="0.25">
      <c r="A86" s="224">
        <v>34547</v>
      </c>
      <c r="B86" s="69">
        <v>100.54925762439808</v>
      </c>
      <c r="C86" s="37">
        <v>40.091000000000001</v>
      </c>
      <c r="D86" s="115">
        <f t="shared" si="0"/>
        <v>0.31527586638306904</v>
      </c>
      <c r="E86" s="116">
        <v>100.98657075923055</v>
      </c>
      <c r="F86" s="116">
        <v>61.212000000000003</v>
      </c>
      <c r="G86" s="115">
        <f t="shared" si="1"/>
        <v>-2.939735423810319E-2</v>
      </c>
      <c r="H86" s="116">
        <v>101.22155148898824</v>
      </c>
      <c r="I86" s="116">
        <v>85.349000000000004</v>
      </c>
      <c r="J86" s="115">
        <f t="shared" si="2"/>
        <v>-0.21512164895419739</v>
      </c>
      <c r="K86" s="116">
        <v>101.54182808784289</v>
      </c>
      <c r="L86" s="116">
        <v>181.9</v>
      </c>
      <c r="M86" s="115">
        <f t="shared" si="3"/>
        <v>-0.46511627906976605</v>
      </c>
      <c r="N86" s="116">
        <v>101.69690175295555</v>
      </c>
      <c r="O86" s="116">
        <v>399.14</v>
      </c>
      <c r="P86" s="115">
        <f t="shared" si="4"/>
        <v>-0.58036715072110612</v>
      </c>
      <c r="Q86" s="215"/>
    </row>
    <row r="87" spans="1:17" ht="15" customHeight="1" x14ac:dyDescent="0.25">
      <c r="A87" s="224">
        <v>34578</v>
      </c>
      <c r="B87" s="69">
        <v>105.55026083467094</v>
      </c>
      <c r="C87" s="37">
        <v>42.085000000000001</v>
      </c>
      <c r="D87" s="115">
        <f t="shared" si="0"/>
        <v>4.97368486692773</v>
      </c>
      <c r="E87" s="116">
        <v>106.32197182169136</v>
      </c>
      <c r="F87" s="116">
        <v>64.445999999999998</v>
      </c>
      <c r="G87" s="115">
        <f t="shared" si="1"/>
        <v>5.2832777886688831</v>
      </c>
      <c r="H87" s="116">
        <v>106.73988069118465</v>
      </c>
      <c r="I87" s="116">
        <v>90.001999999999995</v>
      </c>
      <c r="J87" s="115">
        <f t="shared" si="2"/>
        <v>5.4517334708080734</v>
      </c>
      <c r="K87" s="116">
        <v>107.30274983532249</v>
      </c>
      <c r="L87" s="116">
        <v>192.22</v>
      </c>
      <c r="M87" s="115">
        <f t="shared" si="3"/>
        <v>5.6734469488729955</v>
      </c>
      <c r="N87" s="116">
        <v>107.58000407664086</v>
      </c>
      <c r="O87" s="116">
        <v>422.23</v>
      </c>
      <c r="P87" s="115">
        <f t="shared" si="4"/>
        <v>5.7849376158741306</v>
      </c>
      <c r="Q87" s="215"/>
    </row>
    <row r="88" spans="1:17" ht="15" customHeight="1" x14ac:dyDescent="0.25">
      <c r="A88" s="224">
        <v>34608</v>
      </c>
      <c r="B88" s="69">
        <v>110.87229133226325</v>
      </c>
      <c r="C88" s="37">
        <v>44.207000000000001</v>
      </c>
      <c r="D88" s="115">
        <f t="shared" si="0"/>
        <v>5.0421765474634617</v>
      </c>
      <c r="E88" s="116">
        <v>113.21146929752204</v>
      </c>
      <c r="F88" s="116">
        <v>68.622</v>
      </c>
      <c r="G88" s="115">
        <f t="shared" si="1"/>
        <v>6.4798435899823037</v>
      </c>
      <c r="H88" s="116">
        <v>114.47597813067043</v>
      </c>
      <c r="I88" s="116">
        <v>96.525000000000006</v>
      </c>
      <c r="J88" s="115">
        <f t="shared" si="2"/>
        <v>7.247616719628458</v>
      </c>
      <c r="K88" s="116">
        <v>116.18975315120186</v>
      </c>
      <c r="L88" s="116">
        <v>208.14</v>
      </c>
      <c r="M88" s="115">
        <f t="shared" si="3"/>
        <v>8.2821766725626809</v>
      </c>
      <c r="N88" s="116">
        <v>117.01487973909497</v>
      </c>
      <c r="O88" s="116">
        <v>459.26</v>
      </c>
      <c r="P88" s="115">
        <f t="shared" si="4"/>
        <v>8.7701016033915113</v>
      </c>
      <c r="Q88" s="215"/>
    </row>
    <row r="89" spans="1:17" ht="15" customHeight="1" x14ac:dyDescent="0.25">
      <c r="A89" s="224">
        <v>34639</v>
      </c>
      <c r="B89" s="69">
        <v>110.63653691813803</v>
      </c>
      <c r="C89" s="37">
        <v>44.113</v>
      </c>
      <c r="D89" s="115">
        <f t="shared" si="0"/>
        <v>-0.21263600787205794</v>
      </c>
      <c r="E89" s="116">
        <v>112.91120863166925</v>
      </c>
      <c r="F89" s="116">
        <v>68.44</v>
      </c>
      <c r="G89" s="115">
        <f t="shared" si="1"/>
        <v>-0.26522106613039442</v>
      </c>
      <c r="H89" s="116">
        <v>114.14153393659791</v>
      </c>
      <c r="I89" s="116">
        <v>96.242999999999995</v>
      </c>
      <c r="J89" s="115">
        <f t="shared" si="2"/>
        <v>-0.29215229215230343</v>
      </c>
      <c r="K89" s="116">
        <v>115.80457524366687</v>
      </c>
      <c r="L89" s="116">
        <v>207.45</v>
      </c>
      <c r="M89" s="115">
        <f t="shared" si="3"/>
        <v>-0.33150763908906811</v>
      </c>
      <c r="N89" s="116">
        <v>116.60976355483082</v>
      </c>
      <c r="O89" s="116">
        <v>457.67</v>
      </c>
      <c r="P89" s="115">
        <f t="shared" si="4"/>
        <v>-0.34620911901754869</v>
      </c>
      <c r="Q89" s="215"/>
    </row>
    <row r="90" spans="1:17" ht="15" customHeight="1" x14ac:dyDescent="0.25">
      <c r="A90" s="224">
        <v>34669</v>
      </c>
      <c r="B90" s="69">
        <v>112.87369582664527</v>
      </c>
      <c r="C90" s="37">
        <v>45.005000000000003</v>
      </c>
      <c r="D90" s="115">
        <f t="shared" si="0"/>
        <v>2.0220796590574297</v>
      </c>
      <c r="E90" s="116">
        <v>114.71442241066421</v>
      </c>
      <c r="F90" s="116">
        <v>69.533000000000001</v>
      </c>
      <c r="G90" s="115">
        <f t="shared" si="1"/>
        <v>1.5970192869666944</v>
      </c>
      <c r="H90" s="116">
        <v>115.70938934285273</v>
      </c>
      <c r="I90" s="116">
        <v>97.564999999999998</v>
      </c>
      <c r="J90" s="115">
        <f t="shared" si="2"/>
        <v>1.3736063921532038</v>
      </c>
      <c r="K90" s="116">
        <v>117.0550078710268</v>
      </c>
      <c r="L90" s="116">
        <v>209.69</v>
      </c>
      <c r="M90" s="115">
        <f t="shared" si="3"/>
        <v>1.0797782598216399</v>
      </c>
      <c r="N90" s="116">
        <v>117.70790868324501</v>
      </c>
      <c r="O90" s="116">
        <v>461.98</v>
      </c>
      <c r="P90" s="115">
        <f t="shared" si="4"/>
        <v>0.94172657154718564</v>
      </c>
      <c r="Q90" s="215"/>
    </row>
    <row r="91" spans="1:17" s="227" customFormat="1" ht="26.25" customHeight="1" x14ac:dyDescent="0.25">
      <c r="A91" s="225" t="s">
        <v>41</v>
      </c>
      <c r="B91" s="69"/>
      <c r="C91" s="226"/>
      <c r="D91" s="117">
        <f>((D85/100)+1)*((D86/100)+1)*((D87/100)+1)*((D88/100)+1)*((D89/100)+1)*((D90/100)+1)-1</f>
        <v>0.12873695826645237</v>
      </c>
      <c r="E91" s="118"/>
      <c r="F91" s="119"/>
      <c r="G91" s="117">
        <f>((G85/100)+1)*((G86/100)+1)*((G87/100)+1)*((G88/100)+1)*((G89/100)+1)*((G90/100)+1)-1</f>
        <v>0.14714422410664185</v>
      </c>
      <c r="H91" s="118"/>
      <c r="I91" s="119"/>
      <c r="J91" s="117">
        <f>((J85/100)+1)*((J86/100)+1)*((J87/100)+1)*((J88/100)+1)*((J89/100)+1)*((J90/100)+1)-1</f>
        <v>0.15709389342852709</v>
      </c>
      <c r="K91" s="118"/>
      <c r="L91" s="119"/>
      <c r="M91" s="117">
        <f>((M85/100)+1)*((M86/100)+1)*((M87/100)+1)*((M88/100)+1)*((M89/100)+1)*((M90/100)+1)-1</f>
        <v>0.17055007871026784</v>
      </c>
      <c r="N91" s="118"/>
      <c r="O91" s="119"/>
      <c r="P91" s="117">
        <f>((P85/100)+1)*((P86/100)+1)*((P87/100)+1)*((P88/100)+1)*((P89/100)+1)*((P90/100)+1)-1</f>
        <v>0.17707908683245011</v>
      </c>
    </row>
    <row r="92" spans="1:17" ht="15" customHeight="1" x14ac:dyDescent="0.25">
      <c r="A92" s="12">
        <v>34700</v>
      </c>
      <c r="B92" s="69">
        <v>113.0442415730337</v>
      </c>
      <c r="C92" s="38">
        <v>45.073</v>
      </c>
      <c r="D92" s="115">
        <f>((C92/C90)-1)*100</f>
        <v>0.15109432285300706</v>
      </c>
      <c r="E92" s="116">
        <v>114.92229517933153</v>
      </c>
      <c r="F92" s="116">
        <v>69.659000000000006</v>
      </c>
      <c r="G92" s="115">
        <f>((F92/F90)-1)*100</f>
        <v>0.18120892238218111</v>
      </c>
      <c r="H92" s="116">
        <v>115.9370960281787</v>
      </c>
      <c r="I92" s="116">
        <v>97.757000000000005</v>
      </c>
      <c r="J92" s="115">
        <f>((I92/I90)-1)*100</f>
        <v>0.19679188233485689</v>
      </c>
      <c r="K92" s="116">
        <v>117.31179314271678</v>
      </c>
      <c r="L92" s="116">
        <v>210.15</v>
      </c>
      <c r="M92" s="115">
        <f>((L92/L90)-1)*100</f>
        <v>0.21937145309742778</v>
      </c>
      <c r="N92" s="116">
        <v>117.97798613942112</v>
      </c>
      <c r="O92" s="116">
        <v>463.04</v>
      </c>
      <c r="P92" s="115">
        <f>((O92/O90)-1)*100</f>
        <v>0.2294471622148242</v>
      </c>
      <c r="Q92" s="215"/>
    </row>
    <row r="93" spans="1:17" ht="15" customHeight="1" x14ac:dyDescent="0.25">
      <c r="A93" s="12">
        <v>34731</v>
      </c>
      <c r="B93" s="69">
        <v>119.39707062600323</v>
      </c>
      <c r="C93" s="38">
        <v>47.606000000000002</v>
      </c>
      <c r="D93" s="115">
        <f>((C93/C92)-1)*100</f>
        <v>5.6197723692676282</v>
      </c>
      <c r="E93" s="116">
        <v>120.155409641337</v>
      </c>
      <c r="F93" s="116">
        <v>72.831000000000003</v>
      </c>
      <c r="G93" s="115">
        <f>((F93/F92)-1)*100</f>
        <v>4.5536111629509435</v>
      </c>
      <c r="H93" s="116">
        <v>120.56476001850118</v>
      </c>
      <c r="I93" s="116">
        <v>101.65900000000001</v>
      </c>
      <c r="J93" s="115">
        <f>((I93/I92)-1)*100</f>
        <v>3.9915300183107183</v>
      </c>
      <c r="K93" s="116">
        <v>121.11891390994651</v>
      </c>
      <c r="L93" s="116">
        <v>216.97</v>
      </c>
      <c r="M93" s="115">
        <f>((L93/L92)-1)*100</f>
        <v>3.2453009754936923</v>
      </c>
      <c r="N93" s="116">
        <v>121.38707704851201</v>
      </c>
      <c r="O93" s="116">
        <v>476.42</v>
      </c>
      <c r="P93" s="115">
        <f>((O93/O92)-1)*100</f>
        <v>2.8895991706979984</v>
      </c>
      <c r="Q93" s="215"/>
    </row>
    <row r="94" spans="1:17" ht="15" customHeight="1" x14ac:dyDescent="0.25">
      <c r="A94" s="12">
        <v>34759</v>
      </c>
      <c r="B94" s="69">
        <v>120.40780497592296</v>
      </c>
      <c r="C94" s="38">
        <v>48.009</v>
      </c>
      <c r="D94" s="115">
        <f t="shared" ref="D94:D103" si="5">((C94/C93)-1)*100</f>
        <v>0.84653194975423673</v>
      </c>
      <c r="E94" s="116">
        <v>121.80354373577063</v>
      </c>
      <c r="F94" s="116">
        <v>73.83</v>
      </c>
      <c r="G94" s="115">
        <f t="shared" ref="G94:G103" si="6">((F94/F93)-1)*100</f>
        <v>1.3716686575771186</v>
      </c>
      <c r="H94" s="116">
        <v>122.55719351510335</v>
      </c>
      <c r="I94" s="116">
        <v>103.339</v>
      </c>
      <c r="J94" s="115">
        <f t="shared" ref="J94:J103" si="7">((I94/I93)-1)*100</f>
        <v>1.6525836374546188</v>
      </c>
      <c r="K94" s="116">
        <v>123.58070314506134</v>
      </c>
      <c r="L94" s="116">
        <v>221.38</v>
      </c>
      <c r="M94" s="115">
        <f t="shared" ref="M94:M103" si="8">((L94/L93)-1)*100</f>
        <v>2.0325390606996452</v>
      </c>
      <c r="N94" s="116">
        <v>124.07256420709334</v>
      </c>
      <c r="O94" s="116">
        <v>486.96</v>
      </c>
      <c r="P94" s="115">
        <f t="shared" ref="P94:P103" si="9">((O94/O93)-1)*100</f>
        <v>2.2123336551781891</v>
      </c>
      <c r="Q94" s="215"/>
    </row>
    <row r="95" spans="1:17" ht="15" customHeight="1" x14ac:dyDescent="0.25">
      <c r="A95" s="12">
        <v>34790</v>
      </c>
      <c r="B95" s="69">
        <v>120.55327046548956</v>
      </c>
      <c r="C95" s="38">
        <v>48.067</v>
      </c>
      <c r="D95" s="115">
        <f t="shared" si="5"/>
        <v>0.12081068133058537</v>
      </c>
      <c r="E95" s="116">
        <v>122.24073646352329</v>
      </c>
      <c r="F95" s="116">
        <v>74.094999999999999</v>
      </c>
      <c r="G95" s="115">
        <f t="shared" si="6"/>
        <v>0.35893268319111549</v>
      </c>
      <c r="H95" s="116">
        <v>123.1537375917646</v>
      </c>
      <c r="I95" s="116">
        <v>103.842</v>
      </c>
      <c r="J95" s="115">
        <f t="shared" si="7"/>
        <v>0.48674750094350738</v>
      </c>
      <c r="K95" s="116">
        <v>124.3901349797363</v>
      </c>
      <c r="L95" s="116">
        <v>222.83</v>
      </c>
      <c r="M95" s="115">
        <f t="shared" si="8"/>
        <v>0.65498238323244973</v>
      </c>
      <c r="N95" s="116">
        <v>124.98726049735018</v>
      </c>
      <c r="O95" s="116">
        <v>490.55</v>
      </c>
      <c r="P95" s="115">
        <f t="shared" si="9"/>
        <v>0.73722687695088052</v>
      </c>
      <c r="Q95" s="215"/>
    </row>
    <row r="96" spans="1:17" ht="15" customHeight="1" x14ac:dyDescent="0.25">
      <c r="A96" s="12">
        <v>34820</v>
      </c>
      <c r="B96" s="69">
        <v>130.48756019261637</v>
      </c>
      <c r="C96" s="38">
        <v>52.027999999999999</v>
      </c>
      <c r="D96" s="115">
        <f t="shared" si="5"/>
        <v>8.2405808558886573</v>
      </c>
      <c r="E96" s="116">
        <v>130.24053848945789</v>
      </c>
      <c r="F96" s="116">
        <v>78.944000000000003</v>
      </c>
      <c r="G96" s="115">
        <f t="shared" si="6"/>
        <v>6.5443012349011509</v>
      </c>
      <c r="H96" s="116">
        <v>130.10590732812295</v>
      </c>
      <c r="I96" s="116">
        <v>109.70399999999999</v>
      </c>
      <c r="J96" s="115">
        <f t="shared" si="7"/>
        <v>5.6451146934766161</v>
      </c>
      <c r="K96" s="116">
        <v>129.92776518661591</v>
      </c>
      <c r="L96" s="116">
        <v>232.75</v>
      </c>
      <c r="M96" s="115">
        <f t="shared" si="8"/>
        <v>4.4518242606471192</v>
      </c>
      <c r="N96" s="116">
        <v>129.8384631064003</v>
      </c>
      <c r="O96" s="116">
        <v>509.59</v>
      </c>
      <c r="P96" s="115">
        <f t="shared" si="9"/>
        <v>3.8813576597696464</v>
      </c>
      <c r="Q96" s="215"/>
    </row>
    <row r="97" spans="1:21" ht="15" customHeight="1" x14ac:dyDescent="0.25">
      <c r="A97" s="12">
        <v>34851</v>
      </c>
      <c r="B97" s="69">
        <v>138.46809791332265</v>
      </c>
      <c r="C97" s="38">
        <v>55.21</v>
      </c>
      <c r="D97" s="115">
        <f t="shared" si="5"/>
        <v>6.1159375720765796</v>
      </c>
      <c r="E97" s="116">
        <v>135.62048371663315</v>
      </c>
      <c r="F97" s="116">
        <v>82.204999999999998</v>
      </c>
      <c r="G97" s="115">
        <f t="shared" si="6"/>
        <v>4.1307762464531717</v>
      </c>
      <c r="H97" s="116">
        <v>134.0824725150915</v>
      </c>
      <c r="I97" s="116">
        <v>113.057</v>
      </c>
      <c r="J97" s="115">
        <f t="shared" si="7"/>
        <v>3.0564063297600974</v>
      </c>
      <c r="K97" s="116">
        <v>131.99879422568077</v>
      </c>
      <c r="L97" s="116">
        <v>236.46</v>
      </c>
      <c r="M97" s="115">
        <f t="shared" si="8"/>
        <v>1.5939849624060143</v>
      </c>
      <c r="N97" s="116">
        <v>130.99520994700367</v>
      </c>
      <c r="O97" s="116">
        <v>514.13</v>
      </c>
      <c r="P97" s="115">
        <f t="shared" si="9"/>
        <v>0.89091230204674243</v>
      </c>
      <c r="Q97" s="215"/>
    </row>
    <row r="98" spans="1:21" ht="15" customHeight="1" x14ac:dyDescent="0.25">
      <c r="A98" s="12">
        <v>34881</v>
      </c>
      <c r="B98" s="69">
        <v>136.93569422150881</v>
      </c>
      <c r="C98" s="38">
        <v>54.598999999999997</v>
      </c>
      <c r="D98" s="115">
        <f t="shared" si="5"/>
        <v>-1.1066835718167023</v>
      </c>
      <c r="E98" s="116">
        <v>132.71026495529085</v>
      </c>
      <c r="F98" s="116">
        <v>80.441000000000003</v>
      </c>
      <c r="G98" s="115">
        <f t="shared" si="6"/>
        <v>-2.1458548750076023</v>
      </c>
      <c r="H98" s="116">
        <v>130.42730582668202</v>
      </c>
      <c r="I98" s="116">
        <v>109.97499999999999</v>
      </c>
      <c r="J98" s="115">
        <f t="shared" si="7"/>
        <v>-2.7260585368442558</v>
      </c>
      <c r="K98" s="116">
        <v>127.3375833156561</v>
      </c>
      <c r="L98" s="116">
        <v>228.11</v>
      </c>
      <c r="M98" s="115">
        <f t="shared" si="8"/>
        <v>-3.531252643153171</v>
      </c>
      <c r="N98" s="116">
        <v>125.84590297594782</v>
      </c>
      <c r="O98" s="116">
        <v>493.92</v>
      </c>
      <c r="P98" s="115">
        <f t="shared" si="9"/>
        <v>-3.9309124151479136</v>
      </c>
      <c r="Q98" s="215"/>
    </row>
    <row r="99" spans="1:21" ht="15" customHeight="1" x14ac:dyDescent="0.25">
      <c r="A99" s="12">
        <v>34912</v>
      </c>
      <c r="B99" s="69">
        <v>136.56701444622792</v>
      </c>
      <c r="C99" s="38">
        <v>54.451999999999998</v>
      </c>
      <c r="D99" s="115">
        <f t="shared" si="5"/>
        <v>-0.26923570028755117</v>
      </c>
      <c r="E99" s="116">
        <v>132.24832546936352</v>
      </c>
      <c r="F99" s="116">
        <v>80.161000000000001</v>
      </c>
      <c r="G99" s="115">
        <f t="shared" si="6"/>
        <v>-0.34808120237193041</v>
      </c>
      <c r="H99" s="116">
        <v>129.91496578469858</v>
      </c>
      <c r="I99" s="116">
        <v>109.54300000000001</v>
      </c>
      <c r="J99" s="115">
        <f t="shared" si="7"/>
        <v>-0.39281654921572429</v>
      </c>
      <c r="K99" s="116">
        <v>126.75702531009611</v>
      </c>
      <c r="L99" s="116">
        <v>227.07</v>
      </c>
      <c r="M99" s="115">
        <f t="shared" si="8"/>
        <v>-0.45592038928587986</v>
      </c>
      <c r="N99" s="116">
        <v>125.2293110476967</v>
      </c>
      <c r="O99" s="116">
        <v>491.5</v>
      </c>
      <c r="P99" s="115">
        <f t="shared" si="9"/>
        <v>-0.48995788791706962</v>
      </c>
      <c r="Q99" s="215"/>
    </row>
    <row r="100" spans="1:21" ht="15" customHeight="1" x14ac:dyDescent="0.25">
      <c r="A100" s="12">
        <v>34943</v>
      </c>
      <c r="B100" s="69">
        <v>136.90058186195827</v>
      </c>
      <c r="C100" s="38">
        <v>54.585000000000001</v>
      </c>
      <c r="D100" s="115">
        <f t="shared" si="5"/>
        <v>0.24425181811504881</v>
      </c>
      <c r="E100" s="116">
        <v>132.60797835483552</v>
      </c>
      <c r="F100" s="116">
        <v>80.379000000000005</v>
      </c>
      <c r="G100" s="115">
        <f t="shared" si="6"/>
        <v>0.27195269520090548</v>
      </c>
      <c r="H100" s="116">
        <v>130.2897330376309</v>
      </c>
      <c r="I100" s="116">
        <v>109.85899999999999</v>
      </c>
      <c r="J100" s="115">
        <f t="shared" si="7"/>
        <v>0.28847119396036014</v>
      </c>
      <c r="K100" s="116">
        <v>127.15336779466109</v>
      </c>
      <c r="L100" s="116">
        <v>227.78</v>
      </c>
      <c r="M100" s="115">
        <f t="shared" si="8"/>
        <v>0.31267890958734945</v>
      </c>
      <c r="N100" s="116">
        <v>125.63442723196086</v>
      </c>
      <c r="O100" s="116">
        <v>493.09</v>
      </c>
      <c r="P100" s="115">
        <f t="shared" si="9"/>
        <v>0.32349949135299649</v>
      </c>
      <c r="Q100" s="215"/>
    </row>
    <row r="101" spans="1:21" ht="15" customHeight="1" x14ac:dyDescent="0.25">
      <c r="A101" s="12">
        <v>34973</v>
      </c>
      <c r="B101" s="69">
        <v>136.6322231139647</v>
      </c>
      <c r="C101" s="38">
        <v>54.478000000000002</v>
      </c>
      <c r="D101" s="115">
        <f t="shared" si="5"/>
        <v>-0.19602454886873399</v>
      </c>
      <c r="E101" s="116">
        <v>132.63932424852345</v>
      </c>
      <c r="F101" s="116">
        <v>80.397999999999996</v>
      </c>
      <c r="G101" s="115">
        <f t="shared" si="6"/>
        <v>2.363801490437023E-2</v>
      </c>
      <c r="H101" s="116">
        <v>130.48304652569408</v>
      </c>
      <c r="I101" s="116">
        <v>110.02200000000001</v>
      </c>
      <c r="J101" s="115">
        <f t="shared" si="7"/>
        <v>0.14837200411437212</v>
      </c>
      <c r="K101" s="116">
        <v>127.56645714477106</v>
      </c>
      <c r="L101" s="116">
        <v>228.52</v>
      </c>
      <c r="M101" s="115">
        <f t="shared" si="8"/>
        <v>0.32487487926946557</v>
      </c>
      <c r="N101" s="116">
        <v>126.15419894007339</v>
      </c>
      <c r="O101" s="116">
        <v>495.13</v>
      </c>
      <c r="P101" s="115">
        <f t="shared" si="9"/>
        <v>0.41371757691293087</v>
      </c>
      <c r="Q101" s="215"/>
    </row>
    <row r="102" spans="1:21" ht="15" customHeight="1" x14ac:dyDescent="0.25">
      <c r="A102" s="12">
        <v>35004</v>
      </c>
      <c r="B102" s="69">
        <v>135.67415730337078</v>
      </c>
      <c r="C102" s="38">
        <v>54.095999999999997</v>
      </c>
      <c r="D102" s="115">
        <f t="shared" si="5"/>
        <v>-0.70120048459929585</v>
      </c>
      <c r="E102" s="116">
        <v>130.9581944765236</v>
      </c>
      <c r="F102" s="116">
        <v>79.379000000000005</v>
      </c>
      <c r="G102" s="115">
        <f t="shared" si="6"/>
        <v>-1.2674444637926219</v>
      </c>
      <c r="H102" s="116">
        <v>128.40878093905289</v>
      </c>
      <c r="I102" s="116">
        <v>108.273</v>
      </c>
      <c r="J102" s="115">
        <f t="shared" si="7"/>
        <v>-1.5896820635872944</v>
      </c>
      <c r="K102" s="116">
        <v>124.95952840826625</v>
      </c>
      <c r="L102" s="116">
        <v>223.85</v>
      </c>
      <c r="M102" s="115">
        <f t="shared" si="8"/>
        <v>-2.0435848065814888</v>
      </c>
      <c r="N102" s="116">
        <v>123.29290664492456</v>
      </c>
      <c r="O102" s="116">
        <v>483.9</v>
      </c>
      <c r="P102" s="115">
        <f t="shared" si="9"/>
        <v>-2.268091208369527</v>
      </c>
      <c r="Q102" s="215"/>
    </row>
    <row r="103" spans="1:21" ht="15" customHeight="1" x14ac:dyDescent="0.25">
      <c r="A103" s="12">
        <v>35034</v>
      </c>
      <c r="B103" s="69">
        <v>135.61647271268058</v>
      </c>
      <c r="C103" s="38">
        <v>54.073</v>
      </c>
      <c r="D103" s="115">
        <f t="shared" si="5"/>
        <v>-4.2517006802711421E-2</v>
      </c>
      <c r="E103" s="116">
        <v>131.04398323819581</v>
      </c>
      <c r="F103" s="116">
        <v>79.430999999999997</v>
      </c>
      <c r="G103" s="115">
        <f t="shared" si="6"/>
        <v>6.5508509807377102E-2</v>
      </c>
      <c r="H103" s="116">
        <v>128.57363109145032</v>
      </c>
      <c r="I103" s="116">
        <v>108.41200000000001</v>
      </c>
      <c r="J103" s="115">
        <f t="shared" si="7"/>
        <v>0.12837918964101469</v>
      </c>
      <c r="K103" s="116">
        <v>125.22747825698623</v>
      </c>
      <c r="L103" s="116">
        <v>224.33</v>
      </c>
      <c r="M103" s="115">
        <f t="shared" si="8"/>
        <v>0.21442930533841498</v>
      </c>
      <c r="N103" s="116">
        <v>123.61394211169996</v>
      </c>
      <c r="O103" s="116">
        <v>485.16</v>
      </c>
      <c r="P103" s="115">
        <f t="shared" si="9"/>
        <v>0.2603843769373837</v>
      </c>
      <c r="Q103" s="215"/>
    </row>
    <row r="104" spans="1:21" s="123" customFormat="1" ht="15" customHeight="1" x14ac:dyDescent="0.25">
      <c r="A104" s="120" t="s">
        <v>16</v>
      </c>
      <c r="B104" s="69"/>
      <c r="C104" s="121"/>
      <c r="D104" s="120">
        <f>((D92/100)+1)*((D93/100)+1)*((D94/100)+1)*((D95/100)+1)*((D96/100)+1)*((D97/100)+1)*((D98/100)+1)*((D99/100)+1)*((D100/100)+1)*((D101/100)+1)*((D102/100)+1)*((D103/100)+1)-1</f>
        <v>0.20148872347516966</v>
      </c>
      <c r="E104" s="116"/>
      <c r="F104" s="122"/>
      <c r="G104" s="120">
        <f>((G92/100)+1)*((G93/100)+1)*((G94/100)+1)*((G95/100)+1)*((G96/100)+1)*((G97/100)+1)*((G98/100)+1)*((G99/100)+1)*((G100/100)+1)*((G101/100)+1)*((G102/100)+1)*((G103/100)+1)-1</f>
        <v>0.14234967569355539</v>
      </c>
      <c r="H104" s="116"/>
      <c r="I104" s="122"/>
      <c r="J104" s="120">
        <f>((J92/100)+1)*((J93/100)+1)*((J94/100)+1)*((J95/100)+1)*((J96/100)+1)*((J97/100)+1)*((J98/100)+1)*((J99/100)+1)*((J100/100)+1)*((J101/100)+1)*((J102/100)+1)*((J103/100)+1)-1</f>
        <v>0.1111771639419874</v>
      </c>
      <c r="K104" s="116"/>
      <c r="L104" s="122"/>
      <c r="M104" s="120">
        <f>((M92/100)+1)*((M93/100)+1)*((M94/100)+1)*((M95/100)+1)*((M96/100)+1)*((M97/100)+1)*((M98/100)+1)*((M99/100)+1)*((M100/100)+1)*((M101/100)+1)*((M102/100)+1)*((M103/100)+1)-1</f>
        <v>6.981734942057316E-2</v>
      </c>
      <c r="N104" s="116"/>
      <c r="O104" s="122"/>
      <c r="P104" s="120">
        <f>((P92/100)+1)*((P93/100)+1)*((P94/100)+1)*((P95/100)+1)*((P96/100)+1)*((P97/100)+1)*((P98/100)+1)*((P99/100)+1)*((P100/100)+1)*((P101/100)+1)*((P102/100)+1)*((P103/100)+1)-1</f>
        <v>5.0175332265465888E-2</v>
      </c>
      <c r="R104" s="124"/>
      <c r="S104" s="124"/>
      <c r="T104" s="124"/>
      <c r="U104" s="124"/>
    </row>
    <row r="105" spans="1:21" ht="15" customHeight="1" x14ac:dyDescent="0.25">
      <c r="A105" s="224">
        <v>35065</v>
      </c>
      <c r="B105" s="69">
        <v>135.54123194221509</v>
      </c>
      <c r="C105" s="38">
        <v>54.042999999999999</v>
      </c>
      <c r="D105" s="115">
        <f>((C105/C103)-1)*100</f>
        <v>-5.5480554065800991E-2</v>
      </c>
      <c r="E105" s="116">
        <v>130.95159534101032</v>
      </c>
      <c r="F105" s="116">
        <v>79.375</v>
      </c>
      <c r="G105" s="115">
        <f>((F105/F103)-1)*100</f>
        <v>-7.0501441502679452E-2</v>
      </c>
      <c r="H105" s="116">
        <v>128.47045149966198</v>
      </c>
      <c r="I105" s="116">
        <v>108.325</v>
      </c>
      <c r="J105" s="115">
        <f>((I105/I103)-1)*100</f>
        <v>-8.0249418883526769E-2</v>
      </c>
      <c r="K105" s="116">
        <v>125.11583248668623</v>
      </c>
      <c r="L105" s="116">
        <v>224.13</v>
      </c>
      <c r="M105" s="115">
        <f>((L105/L103)-1)*100</f>
        <v>-8.9154370793032012E-2</v>
      </c>
      <c r="N105" s="116">
        <v>123.49164288626172</v>
      </c>
      <c r="O105" s="116">
        <v>484.68</v>
      </c>
      <c r="P105" s="115">
        <f>((O105/O103)-1)*100</f>
        <v>-9.8936433341578756E-2</v>
      </c>
      <c r="Q105" s="215"/>
    </row>
    <row r="106" spans="1:21" ht="15" customHeight="1" x14ac:dyDescent="0.25">
      <c r="A106" s="224">
        <v>35096</v>
      </c>
      <c r="B106" s="69">
        <v>135.78701845906903</v>
      </c>
      <c r="C106" s="125">
        <v>54.140999999999998</v>
      </c>
      <c r="D106" s="115">
        <f t="shared" ref="D106:D111" si="10">((C106/C105)-1)*100</f>
        <v>0.18133708343355259</v>
      </c>
      <c r="E106" s="116">
        <v>131.11327416108489</v>
      </c>
      <c r="F106" s="116">
        <v>79.472999999999999</v>
      </c>
      <c r="G106" s="115">
        <f>((F106/F105)-1)*100</f>
        <v>0.12346456692913232</v>
      </c>
      <c r="H106" s="116">
        <v>128.58786275928321</v>
      </c>
      <c r="I106" s="116">
        <v>108.42400000000001</v>
      </c>
      <c r="J106" s="115">
        <f>((I106/I105)-1)*100</f>
        <v>9.1391645511196273E-2</v>
      </c>
      <c r="K106" s="116">
        <v>125.17165537183624</v>
      </c>
      <c r="L106" s="116">
        <v>224.23</v>
      </c>
      <c r="M106" s="115">
        <f>((L106/L105)-1)*100</f>
        <v>4.461696336948151E-2</v>
      </c>
      <c r="N106" s="116">
        <v>123.51966979209132</v>
      </c>
      <c r="O106" s="116">
        <v>484.79</v>
      </c>
      <c r="P106" s="115">
        <f>((O106/O105)-1)*100</f>
        <v>2.2695386646853777E-2</v>
      </c>
      <c r="Q106" s="126"/>
    </row>
    <row r="107" spans="1:21" ht="15" customHeight="1" x14ac:dyDescent="0.25">
      <c r="A107" s="224">
        <v>35125</v>
      </c>
      <c r="B107" s="69">
        <v>135.71428571428572</v>
      </c>
      <c r="C107" s="37">
        <v>54.112000000000002</v>
      </c>
      <c r="D107" s="115">
        <f t="shared" si="10"/>
        <v>-5.3563842559234409E-2</v>
      </c>
      <c r="E107" s="116">
        <v>130.90210182466097</v>
      </c>
      <c r="F107" s="116">
        <v>79.344999999999999</v>
      </c>
      <c r="G107" s="115">
        <f t="shared" ref="G107:G116" si="11">((F107/F106)-1)*100</f>
        <v>-0.16106098926679246</v>
      </c>
      <c r="H107" s="116">
        <v>128.30204343030633</v>
      </c>
      <c r="I107" s="116">
        <v>108.18300000000001</v>
      </c>
      <c r="J107" s="115">
        <f t="shared" ref="J107:J116" si="12">((I107/I106)-1)*100</f>
        <v>-0.22227551095698184</v>
      </c>
      <c r="K107" s="116">
        <v>124.78647746430124</v>
      </c>
      <c r="L107" s="116">
        <v>223.54</v>
      </c>
      <c r="M107" s="115">
        <f t="shared" ref="M107:M116" si="13">((L107/L106)-1)*100</f>
        <v>-0.3077197520403141</v>
      </c>
      <c r="N107" s="116">
        <v>123.08397880146758</v>
      </c>
      <c r="O107" s="116">
        <v>483.08</v>
      </c>
      <c r="P107" s="115">
        <f t="shared" ref="P107:P116" si="14">((O107/O106)-1)*100</f>
        <v>-0.35273004806205543</v>
      </c>
      <c r="Q107" s="215"/>
    </row>
    <row r="108" spans="1:21" ht="15" customHeight="1" x14ac:dyDescent="0.25">
      <c r="A108" s="224">
        <v>35156</v>
      </c>
      <c r="B108" s="69">
        <v>135.59891653290529</v>
      </c>
      <c r="C108" s="37">
        <v>54.066000000000003</v>
      </c>
      <c r="D108" s="115">
        <f t="shared" si="10"/>
        <v>-8.50088704908325E-2</v>
      </c>
      <c r="E108" s="116">
        <v>130.81136371135383</v>
      </c>
      <c r="F108" s="116">
        <v>79.290000000000006</v>
      </c>
      <c r="G108" s="115">
        <f t="shared" si="11"/>
        <v>-6.9317537336932578E-2</v>
      </c>
      <c r="H108" s="116">
        <v>128.22495522954495</v>
      </c>
      <c r="I108" s="116">
        <v>108.11799999999999</v>
      </c>
      <c r="J108" s="115">
        <f t="shared" si="12"/>
        <v>-6.0083377240427449E-2</v>
      </c>
      <c r="K108" s="116">
        <v>124.72507229063628</v>
      </c>
      <c r="L108" s="116">
        <v>223.43</v>
      </c>
      <c r="M108" s="115">
        <f t="shared" si="13"/>
        <v>-4.9208195401262422E-2</v>
      </c>
      <c r="N108" s="116">
        <v>123.03302079086831</v>
      </c>
      <c r="O108" s="116">
        <v>482.88</v>
      </c>
      <c r="P108" s="115">
        <f t="shared" si="14"/>
        <v>-4.1401010184649589E-2</v>
      </c>
      <c r="Q108" s="228"/>
    </row>
    <row r="109" spans="1:21" ht="15" customHeight="1" x14ac:dyDescent="0.25">
      <c r="A109" s="224">
        <v>35186</v>
      </c>
      <c r="B109" s="69">
        <v>139.83497191011236</v>
      </c>
      <c r="C109" s="37">
        <v>55.755000000000003</v>
      </c>
      <c r="D109" s="115">
        <f t="shared" si="10"/>
        <v>3.1239596049273066</v>
      </c>
      <c r="E109" s="116">
        <v>134.46398521793645</v>
      </c>
      <c r="F109" s="116">
        <v>81.504000000000005</v>
      </c>
      <c r="G109" s="115">
        <f t="shared" si="11"/>
        <v>2.7922814982973776</v>
      </c>
      <c r="H109" s="116">
        <v>131.56228133635361</v>
      </c>
      <c r="I109" s="116">
        <v>110.932</v>
      </c>
      <c r="J109" s="115">
        <f t="shared" si="12"/>
        <v>2.6027118518655579</v>
      </c>
      <c r="K109" s="116">
        <v>127.63344460695106</v>
      </c>
      <c r="L109" s="116">
        <v>228.64</v>
      </c>
      <c r="M109" s="115">
        <f t="shared" si="13"/>
        <v>2.3318265228483126</v>
      </c>
      <c r="N109" s="116">
        <v>125.73634325315939</v>
      </c>
      <c r="O109" s="116">
        <v>493.49</v>
      </c>
      <c r="P109" s="115">
        <f t="shared" si="14"/>
        <v>2.1972332670642913</v>
      </c>
      <c r="Q109" s="215"/>
    </row>
    <row r="110" spans="1:21" ht="15" customHeight="1" x14ac:dyDescent="0.25">
      <c r="A110" s="224">
        <v>35217</v>
      </c>
      <c r="B110" s="69">
        <v>139.52899277688604</v>
      </c>
      <c r="C110" s="37">
        <v>55.633000000000003</v>
      </c>
      <c r="D110" s="115">
        <f t="shared" si="10"/>
        <v>-0.21881445610258954</v>
      </c>
      <c r="E110" s="116">
        <v>133.8090210182466</v>
      </c>
      <c r="F110" s="116">
        <v>81.106999999999999</v>
      </c>
      <c r="G110" s="115">
        <f t="shared" si="11"/>
        <v>-0.48709265802906465</v>
      </c>
      <c r="H110" s="116">
        <v>130.7190550172559</v>
      </c>
      <c r="I110" s="116">
        <v>110.221</v>
      </c>
      <c r="J110" s="115">
        <f t="shared" si="12"/>
        <v>-0.64093318429307988</v>
      </c>
      <c r="K110" s="116">
        <v>126.53931605801114</v>
      </c>
      <c r="L110" s="116">
        <v>226.68</v>
      </c>
      <c r="M110" s="115">
        <f t="shared" si="13"/>
        <v>-0.85724282715184952</v>
      </c>
      <c r="N110" s="116">
        <v>124.51589889930696</v>
      </c>
      <c r="O110" s="116">
        <v>488.7</v>
      </c>
      <c r="P110" s="115">
        <f t="shared" si="14"/>
        <v>-0.97063770289165241</v>
      </c>
      <c r="Q110" s="215"/>
    </row>
    <row r="111" spans="1:21" s="127" customFormat="1" ht="15" customHeight="1" x14ac:dyDescent="0.25">
      <c r="A111" s="224">
        <v>35247</v>
      </c>
      <c r="B111" s="69">
        <v>149.02437800963082</v>
      </c>
      <c r="C111" s="37">
        <v>59.418999999999997</v>
      </c>
      <c r="D111" s="115">
        <f t="shared" si="10"/>
        <v>6.8053133931299747</v>
      </c>
      <c r="E111" s="116">
        <v>139.76804038670934</v>
      </c>
      <c r="F111" s="116">
        <v>84.718999999999994</v>
      </c>
      <c r="G111" s="115">
        <f t="shared" si="11"/>
        <v>4.4533764040095125</v>
      </c>
      <c r="H111" s="116">
        <v>134.76559257106939</v>
      </c>
      <c r="I111" s="116">
        <v>113.633</v>
      </c>
      <c r="J111" s="115">
        <f t="shared" si="12"/>
        <v>3.095598842325864</v>
      </c>
      <c r="K111" s="116">
        <v>127.99629336042604</v>
      </c>
      <c r="L111" s="116">
        <v>229.29</v>
      </c>
      <c r="M111" s="115">
        <f t="shared" si="13"/>
        <v>1.1514028586553593</v>
      </c>
      <c r="N111" s="116">
        <v>124.72482674276395</v>
      </c>
      <c r="O111" s="116">
        <v>489.52</v>
      </c>
      <c r="P111" s="115">
        <f t="shared" si="14"/>
        <v>0.16779210149375778</v>
      </c>
      <c r="Q111" s="215"/>
    </row>
    <row r="112" spans="1:21" s="127" customFormat="1" ht="15" customHeight="1" x14ac:dyDescent="0.25">
      <c r="A112" s="224">
        <v>35278</v>
      </c>
      <c r="B112" s="69">
        <v>155.47251203852329</v>
      </c>
      <c r="C112" s="37">
        <v>61.99</v>
      </c>
      <c r="D112" s="115">
        <f>((C112/C111)-1)*100</f>
        <v>4.3268988034130595</v>
      </c>
      <c r="E112" s="116">
        <v>144.78173359289931</v>
      </c>
      <c r="F112" s="116">
        <v>87.757999999999996</v>
      </c>
      <c r="G112" s="115">
        <f t="shared" si="11"/>
        <v>3.5871528228614613</v>
      </c>
      <c r="H112" s="116">
        <v>139.00425764062666</v>
      </c>
      <c r="I112" s="116">
        <v>117.20699999999999</v>
      </c>
      <c r="J112" s="115">
        <f t="shared" si="12"/>
        <v>3.1452130983077087</v>
      </c>
      <c r="K112" s="116">
        <v>131.1893623910058</v>
      </c>
      <c r="L112" s="116">
        <v>235.01</v>
      </c>
      <c r="M112" s="115">
        <f t="shared" si="13"/>
        <v>2.4946574207335592</v>
      </c>
      <c r="N112" s="116">
        <v>127.40776600081531</v>
      </c>
      <c r="O112" s="116">
        <v>500.05</v>
      </c>
      <c r="P112" s="115">
        <f t="shared" si="14"/>
        <v>2.1510867788854471</v>
      </c>
      <c r="Q112" s="215"/>
    </row>
    <row r="113" spans="1:17" s="127" customFormat="1" ht="15" customHeight="1" x14ac:dyDescent="0.25">
      <c r="A113" s="224">
        <v>35309</v>
      </c>
      <c r="B113" s="69">
        <v>155.50511637239165</v>
      </c>
      <c r="C113" s="37">
        <v>62.003</v>
      </c>
      <c r="D113" s="115">
        <f>((C113/C112)-1)*100</f>
        <v>2.0971124374891126E-2</v>
      </c>
      <c r="E113" s="116">
        <v>144.8031807833174</v>
      </c>
      <c r="F113" s="116">
        <v>87.771000000000001</v>
      </c>
      <c r="G113" s="115">
        <f t="shared" si="11"/>
        <v>1.4813464299567869E-2</v>
      </c>
      <c r="H113" s="116">
        <v>139.01967528077896</v>
      </c>
      <c r="I113" s="116">
        <v>117.22</v>
      </c>
      <c r="J113" s="115">
        <f t="shared" si="12"/>
        <v>1.1091487709791181E-2</v>
      </c>
      <c r="K113" s="116">
        <v>131.19494467952083</v>
      </c>
      <c r="L113" s="116">
        <v>235.02</v>
      </c>
      <c r="M113" s="115">
        <f t="shared" si="13"/>
        <v>4.2551380792454907E-3</v>
      </c>
      <c r="N113" s="116">
        <v>127.41031390134529</v>
      </c>
      <c r="O113" s="116">
        <v>500.06</v>
      </c>
      <c r="P113" s="115">
        <f t="shared" si="14"/>
        <v>1.9998000200027732E-3</v>
      </c>
      <c r="Q113" s="128"/>
    </row>
    <row r="114" spans="1:17" s="127" customFormat="1" ht="15" customHeight="1" x14ac:dyDescent="0.25">
      <c r="A114" s="224">
        <v>35339</v>
      </c>
      <c r="B114" s="69">
        <v>155.66312199036918</v>
      </c>
      <c r="C114" s="37">
        <v>62.066000000000003</v>
      </c>
      <c r="D114" s="115">
        <f>((C114/C113)-1)*100</f>
        <v>0.10160798671032811</v>
      </c>
      <c r="E114" s="116">
        <v>144.93351370970402</v>
      </c>
      <c r="F114" s="38">
        <v>87.85</v>
      </c>
      <c r="G114" s="115">
        <f t="shared" si="11"/>
        <v>9.0006949903709277E-2</v>
      </c>
      <c r="H114" s="116">
        <v>139.13590056808073</v>
      </c>
      <c r="I114" s="38">
        <v>117.318</v>
      </c>
      <c r="J114" s="115">
        <f t="shared" si="12"/>
        <v>8.3603480634697469E-2</v>
      </c>
      <c r="K114" s="116">
        <v>131.28984358427579</v>
      </c>
      <c r="L114" s="38">
        <v>235.19</v>
      </c>
      <c r="M114" s="115">
        <f t="shared" si="13"/>
        <v>7.2334269423879327E-2</v>
      </c>
      <c r="N114" s="116">
        <v>127.49694251936403</v>
      </c>
      <c r="O114" s="38">
        <v>500.4</v>
      </c>
      <c r="P114" s="115">
        <f t="shared" si="14"/>
        <v>6.7991840979075846E-2</v>
      </c>
      <c r="Q114" s="128"/>
    </row>
    <row r="115" spans="1:17" s="127" customFormat="1" ht="15" customHeight="1" x14ac:dyDescent="0.25">
      <c r="A115" s="224">
        <v>35370</v>
      </c>
      <c r="B115" s="69">
        <v>158.60503611556982</v>
      </c>
      <c r="C115" s="37">
        <v>63.238999999999997</v>
      </c>
      <c r="D115" s="115">
        <f>((C115/C114)-1)*100</f>
        <v>1.8899236296845201</v>
      </c>
      <c r="E115" s="116">
        <v>146.9182037153133</v>
      </c>
      <c r="F115" s="38">
        <v>89.052999999999997</v>
      </c>
      <c r="G115" s="115">
        <f t="shared" si="11"/>
        <v>1.3693796243597012</v>
      </c>
      <c r="H115" s="116">
        <v>140.60176235486662</v>
      </c>
      <c r="I115" s="38">
        <v>118.554</v>
      </c>
      <c r="J115" s="115">
        <f t="shared" si="12"/>
        <v>1.0535467703165713</v>
      </c>
      <c r="K115" s="116">
        <v>132.05461711083075</v>
      </c>
      <c r="L115" s="38">
        <v>236.56</v>
      </c>
      <c r="M115" s="115">
        <f t="shared" si="13"/>
        <v>0.5825077596836703</v>
      </c>
      <c r="N115" s="116">
        <v>127.92244190786791</v>
      </c>
      <c r="O115" s="38">
        <v>502.07</v>
      </c>
      <c r="P115" s="115">
        <f t="shared" si="14"/>
        <v>0.33373301358912144</v>
      </c>
      <c r="Q115" s="128"/>
    </row>
    <row r="116" spans="1:17" s="127" customFormat="1" ht="15.75" customHeight="1" x14ac:dyDescent="0.25">
      <c r="A116" s="224">
        <v>35400</v>
      </c>
      <c r="B116" s="69">
        <v>159.15178571428572</v>
      </c>
      <c r="C116" s="37">
        <v>63.457000000000001</v>
      </c>
      <c r="D116" s="115">
        <f>((C116/C115)-1)*100</f>
        <v>0.34472398361771184</v>
      </c>
      <c r="E116" s="116">
        <v>148.00541129112088</v>
      </c>
      <c r="F116" s="38">
        <v>89.712000000000003</v>
      </c>
      <c r="G116" s="115">
        <f t="shared" si="11"/>
        <v>0.74000875882902495</v>
      </c>
      <c r="H116" s="116">
        <v>141.98104816233587</v>
      </c>
      <c r="I116" s="38">
        <v>119.717</v>
      </c>
      <c r="J116" s="115">
        <f t="shared" si="12"/>
        <v>0.98098756684716903</v>
      </c>
      <c r="K116" s="116">
        <v>133.82978485860065</v>
      </c>
      <c r="L116" s="38">
        <v>239.74</v>
      </c>
      <c r="M116" s="115">
        <f t="shared" si="13"/>
        <v>1.3442678390260365</v>
      </c>
      <c r="N116" s="116">
        <v>129.88687321646961</v>
      </c>
      <c r="O116" s="38">
        <v>509.78</v>
      </c>
      <c r="P116" s="115">
        <f t="shared" si="14"/>
        <v>1.535642440297158</v>
      </c>
      <c r="Q116" s="128"/>
    </row>
    <row r="117" spans="1:17" s="20" customFormat="1" ht="15" customHeight="1" x14ac:dyDescent="0.25">
      <c r="A117" s="22" t="s">
        <v>17</v>
      </c>
      <c r="B117" s="69"/>
      <c r="C117" s="42"/>
      <c r="D117" s="120">
        <f>((D105/100)+1)*((D106/100)+1)*((D107/100)+1)*((D108/100)+1)*((D109/100)+1)*((D110/100)+1)*((D111/100)+1)*((D112/100)+1)*((D113/100)+1)*((D114/100)+1)*((D115/100)+1)*((D116/100)+1)-1</f>
        <v>0.17354317311782186</v>
      </c>
      <c r="E117" s="116"/>
      <c r="F117" s="122"/>
      <c r="G117" s="120">
        <f>((G105/100)+1)*((G106/100)+1)*((G107/100)+1)*((G108/100)+1)*((G109/100)+1)*((G110/100)+1)*((G111/100)+1)*((G112/100)+1)*((G113/100)+1)*((G114/100)+1)*((G115/100)+1)*((G116/100)+1)-1</f>
        <v>0.12943309287306004</v>
      </c>
      <c r="H117" s="116"/>
      <c r="I117" s="122"/>
      <c r="J117" s="120">
        <f>((J105/100)+1)*((J106/100)+1)*((J107/100)+1)*((J108/100)+1)*((J109/100)+1)*((J110/100)+1)*((J111/100)+1)*((J112/100)+1)*((J113/100)+1)*((J114/100)+1)*((J115/100)+1)*((J116/100)+1)-1</f>
        <v>0.10427812419289362</v>
      </c>
      <c r="K117" s="116"/>
      <c r="L117" s="122"/>
      <c r="M117" s="120">
        <f>((M105/100)+1)*((M106/100)+1)*((M107/100)+1)*((M108/100)+1)*((M109/100)+1)*((M110/100)+1)*((M111/100)+1)*((M112/100)+1)*((M113/100)+1)*((M114/100)+1)*((M115/100)+1)*((M116/100)+1)-1</f>
        <v>6.8693442696028395E-2</v>
      </c>
      <c r="N117" s="116"/>
      <c r="O117" s="122"/>
      <c r="P117" s="120">
        <f>((P105/100)+1)*((P106/100)+1)*((P107/100)+1)*((P108/100)+1)*((P109/100)+1)*((P110/100)+1)*((P111/100)+1)*((P112/100)+1)*((P113/100)+1)*((P114/100)+1)*((P115/100)+1)*((P116/100)+1)-1</f>
        <v>5.074614560145041E-2</v>
      </c>
    </row>
    <row r="118" spans="1:17" ht="15" customHeight="1" x14ac:dyDescent="0.25">
      <c r="A118" s="224">
        <v>35431</v>
      </c>
      <c r="B118" s="69">
        <v>159.6533908507223</v>
      </c>
      <c r="C118" s="37">
        <v>63.656999999999996</v>
      </c>
      <c r="D118" s="115">
        <f>((C118/C116)-1)*100</f>
        <v>0.31517405487180294</v>
      </c>
      <c r="E118" s="116">
        <v>149.05137426997064</v>
      </c>
      <c r="F118" s="116">
        <v>90.346000000000004</v>
      </c>
      <c r="G118" s="115">
        <f>((F118/F116)-1)*100</f>
        <v>0.70670590333512529</v>
      </c>
      <c r="H118" s="116">
        <v>143.32001091094531</v>
      </c>
      <c r="I118" s="116">
        <v>120.846</v>
      </c>
      <c r="J118" s="115">
        <f>((I118/I116)-1)*100</f>
        <v>0.94305737698072711</v>
      </c>
      <c r="K118" s="116">
        <v>135.56587658676551</v>
      </c>
      <c r="L118" s="116">
        <v>242.85</v>
      </c>
      <c r="M118" s="115">
        <f>((L118/L116)-1)*100</f>
        <v>1.2972386752315046</v>
      </c>
      <c r="N118" s="116">
        <v>131.81818181818181</v>
      </c>
      <c r="O118" s="116">
        <v>517.36</v>
      </c>
      <c r="P118" s="115">
        <f>((O118/O116)-1)*100</f>
        <v>1.4869159245164631</v>
      </c>
      <c r="Q118" s="128"/>
    </row>
    <row r="119" spans="1:17" ht="15" customHeight="1" x14ac:dyDescent="0.25">
      <c r="A119" s="224">
        <v>35462</v>
      </c>
      <c r="B119" s="69">
        <v>159.30226725521669</v>
      </c>
      <c r="C119" s="37">
        <v>63.517000000000003</v>
      </c>
      <c r="D119" s="115">
        <f t="shared" ref="D119:D129" si="15">((C119/C118)-1)*100</f>
        <v>-0.21992868027082002</v>
      </c>
      <c r="E119" s="116">
        <v>148.45085293826509</v>
      </c>
      <c r="F119" s="116">
        <v>89.981999999999999</v>
      </c>
      <c r="G119" s="115">
        <f>((F119/F118)-1)*100</f>
        <v>-0.40289553494344821</v>
      </c>
      <c r="H119" s="116">
        <v>142.58589404523298</v>
      </c>
      <c r="I119" s="116">
        <v>120.227</v>
      </c>
      <c r="J119" s="115">
        <f>((I119/I118)-1)*100</f>
        <v>-0.5122221670555871</v>
      </c>
      <c r="K119" s="116">
        <v>134.65038127030559</v>
      </c>
      <c r="L119" s="116">
        <v>241.21</v>
      </c>
      <c r="M119" s="115">
        <f>((L119/L118)-1)*100</f>
        <v>-0.67531397982293351</v>
      </c>
      <c r="N119" s="116">
        <v>130.8117611088463</v>
      </c>
      <c r="O119" s="116">
        <v>513.41</v>
      </c>
      <c r="P119" s="115">
        <f>((O119/O118)-1)*100</f>
        <v>-0.76349157259936185</v>
      </c>
      <c r="Q119" s="128"/>
    </row>
    <row r="120" spans="1:17" ht="15" customHeight="1" x14ac:dyDescent="0.25">
      <c r="A120" s="224">
        <v>35490</v>
      </c>
      <c r="B120" s="69">
        <v>159.32233146067415</v>
      </c>
      <c r="C120" s="38">
        <v>63.524999999999999</v>
      </c>
      <c r="D120" s="115">
        <f t="shared" si="15"/>
        <v>1.2595053292807634E-2</v>
      </c>
      <c r="E120" s="116">
        <v>148.53004256442406</v>
      </c>
      <c r="F120" s="116">
        <v>90.03</v>
      </c>
      <c r="G120" s="115">
        <f>((F120/F119)-1)*100</f>
        <v>5.3344002133770552E-2</v>
      </c>
      <c r="H120" s="116">
        <v>142.69856141557656</v>
      </c>
      <c r="I120" s="116">
        <v>120.322</v>
      </c>
      <c r="J120" s="115">
        <f t="shared" ref="J120:J129" si="16">((I120/I119)-1)*100</f>
        <v>7.9017192477559561E-2</v>
      </c>
      <c r="K120" s="116">
        <v>134.80668534872558</v>
      </c>
      <c r="L120" s="116">
        <v>241.49</v>
      </c>
      <c r="M120" s="115">
        <f t="shared" ref="M120:M129" si="17">((L120/L119)-1)*100</f>
        <v>0.11608142282657496</v>
      </c>
      <c r="N120" s="116">
        <v>130.99011414594375</v>
      </c>
      <c r="O120" s="116">
        <v>514.11</v>
      </c>
      <c r="P120" s="115">
        <f t="shared" ref="P120:P129" si="18">((O120/O119)-1)*100</f>
        <v>0.13634327340723562</v>
      </c>
      <c r="Q120" s="229"/>
    </row>
    <row r="121" spans="1:17" ht="15" customHeight="1" x14ac:dyDescent="0.25">
      <c r="A121" s="224">
        <v>35521</v>
      </c>
      <c r="B121" s="69">
        <v>159.38252407704653</v>
      </c>
      <c r="C121" s="37">
        <v>63.548999999999999</v>
      </c>
      <c r="D121" s="115">
        <f t="shared" si="15"/>
        <v>3.7780401416775966E-2</v>
      </c>
      <c r="E121" s="116">
        <v>148.50694559012771</v>
      </c>
      <c r="F121" s="116">
        <v>90.016000000000005</v>
      </c>
      <c r="G121" s="115">
        <f t="shared" ref="G121:G129" si="19">((F121/F120)-1)*100</f>
        <v>-1.5550372098183107E-2</v>
      </c>
      <c r="H121" s="116">
        <v>142.62858904873161</v>
      </c>
      <c r="I121" s="116">
        <v>120.26300000000001</v>
      </c>
      <c r="J121" s="115">
        <f t="shared" si="16"/>
        <v>-4.903508917737387E-2</v>
      </c>
      <c r="K121" s="116">
        <v>134.67271042436556</v>
      </c>
      <c r="L121" s="116">
        <v>241.25</v>
      </c>
      <c r="M121" s="115">
        <f t="shared" si="17"/>
        <v>-9.9382997225561098E-2</v>
      </c>
      <c r="N121" s="116">
        <v>130.82959641255604</v>
      </c>
      <c r="O121" s="116">
        <v>513.48</v>
      </c>
      <c r="P121" s="115">
        <f t="shared" si="18"/>
        <v>-0.1225418684717261</v>
      </c>
      <c r="Q121" s="215"/>
    </row>
    <row r="122" spans="1:17" ht="15" customHeight="1" x14ac:dyDescent="0.25">
      <c r="A122" s="224">
        <v>35551</v>
      </c>
      <c r="B122" s="69">
        <v>159.98946629213481</v>
      </c>
      <c r="C122" s="37">
        <v>63.790999999999997</v>
      </c>
      <c r="D122" s="115">
        <f t="shared" si="15"/>
        <v>0.38080850996868865</v>
      </c>
      <c r="E122" s="116">
        <v>149.11076648958988</v>
      </c>
      <c r="F122" s="116">
        <v>90.382000000000005</v>
      </c>
      <c r="G122" s="115">
        <f t="shared" si="19"/>
        <v>0.40659438322077079</v>
      </c>
      <c r="H122" s="116">
        <v>143.23343493162866</v>
      </c>
      <c r="I122" s="116">
        <v>120.773</v>
      </c>
      <c r="J122" s="115">
        <f t="shared" si="16"/>
        <v>0.42407057864846109</v>
      </c>
      <c r="K122" s="116">
        <v>135.28117987250053</v>
      </c>
      <c r="L122" s="116">
        <v>242.34</v>
      </c>
      <c r="M122" s="115">
        <f t="shared" si="17"/>
        <v>0.45181347150258233</v>
      </c>
      <c r="N122" s="116">
        <v>131.43344883815735</v>
      </c>
      <c r="O122" s="116">
        <v>515.85</v>
      </c>
      <c r="P122" s="115">
        <f t="shared" si="18"/>
        <v>0.46155643842018534</v>
      </c>
      <c r="Q122" s="215"/>
    </row>
    <row r="123" spans="1:17" ht="15" customHeight="1" x14ac:dyDescent="0.25">
      <c r="A123" s="224">
        <v>35582</v>
      </c>
      <c r="B123" s="69">
        <v>166.20936998394865</v>
      </c>
      <c r="C123" s="37">
        <v>66.271000000000001</v>
      </c>
      <c r="D123" s="115">
        <f t="shared" si="15"/>
        <v>3.8876957564546677</v>
      </c>
      <c r="E123" s="116">
        <v>154.41812122611941</v>
      </c>
      <c r="F123" s="116">
        <v>93.599000000000004</v>
      </c>
      <c r="G123" s="115">
        <f t="shared" si="19"/>
        <v>3.5593370361355126</v>
      </c>
      <c r="H123" s="116">
        <v>148.04611060377852</v>
      </c>
      <c r="I123" s="116">
        <v>124.831</v>
      </c>
      <c r="J123" s="115">
        <f t="shared" si="16"/>
        <v>3.3600225215900892</v>
      </c>
      <c r="K123" s="116">
        <v>139.42323795063024</v>
      </c>
      <c r="L123" s="116">
        <v>249.76</v>
      </c>
      <c r="M123" s="115">
        <f t="shared" si="17"/>
        <v>3.0618139803581634</v>
      </c>
      <c r="N123" s="116">
        <v>135.25529963310231</v>
      </c>
      <c r="O123" s="116">
        <v>530.85</v>
      </c>
      <c r="P123" s="115">
        <f t="shared" si="18"/>
        <v>2.9078220412910749</v>
      </c>
      <c r="Q123" s="215"/>
    </row>
    <row r="124" spans="1:17" ht="15" customHeight="1" x14ac:dyDescent="0.25">
      <c r="A124" s="224">
        <v>35612</v>
      </c>
      <c r="B124" s="69">
        <v>169.79835473515249</v>
      </c>
      <c r="C124" s="37">
        <v>67.701999999999998</v>
      </c>
      <c r="D124" s="115">
        <f t="shared" si="15"/>
        <v>2.1593155377163331</v>
      </c>
      <c r="E124" s="116">
        <v>156.97693602138122</v>
      </c>
      <c r="F124" s="116">
        <v>95.15</v>
      </c>
      <c r="G124" s="115">
        <f t="shared" si="19"/>
        <v>1.6570689857797749</v>
      </c>
      <c r="H124" s="116">
        <v>150.04803187893594</v>
      </c>
      <c r="I124" s="116">
        <v>126.51900000000001</v>
      </c>
      <c r="J124" s="115">
        <f t="shared" si="16"/>
        <v>1.3522282125433716</v>
      </c>
      <c r="K124" s="116">
        <v>140.67367057799015</v>
      </c>
      <c r="L124" s="116">
        <v>252</v>
      </c>
      <c r="M124" s="115">
        <f t="shared" si="17"/>
        <v>0.89686098654708779</v>
      </c>
      <c r="N124" s="116">
        <v>136.13942111699959</v>
      </c>
      <c r="O124" s="116">
        <v>534.32000000000005</v>
      </c>
      <c r="P124" s="115">
        <f t="shared" si="18"/>
        <v>0.65366864462654828</v>
      </c>
      <c r="Q124" s="215"/>
    </row>
    <row r="125" spans="1:17" ht="15" customHeight="1" x14ac:dyDescent="0.25">
      <c r="A125" s="224">
        <v>35643</v>
      </c>
      <c r="B125" s="69">
        <v>169.53250401284109</v>
      </c>
      <c r="C125" s="37">
        <v>67.596000000000004</v>
      </c>
      <c r="D125" s="115">
        <f t="shared" si="15"/>
        <v>-0.15656849132964501</v>
      </c>
      <c r="E125" s="116">
        <v>156.58758702609958</v>
      </c>
      <c r="F125" s="116">
        <v>94.914000000000001</v>
      </c>
      <c r="G125" s="115">
        <f t="shared" si="19"/>
        <v>-0.24802942722018662</v>
      </c>
      <c r="H125" s="116">
        <v>149.59261850828403</v>
      </c>
      <c r="I125" s="116">
        <v>126.13500000000001</v>
      </c>
      <c r="J125" s="115">
        <f t="shared" si="16"/>
        <v>-0.3035117255115849</v>
      </c>
      <c r="K125" s="116">
        <v>140.12660630352019</v>
      </c>
      <c r="L125" s="116">
        <v>251.02</v>
      </c>
      <c r="M125" s="115">
        <f t="shared" si="17"/>
        <v>-0.38888888888888307</v>
      </c>
      <c r="N125" s="116">
        <v>135.5483081940481</v>
      </c>
      <c r="O125" s="116">
        <v>532</v>
      </c>
      <c r="P125" s="115">
        <f t="shared" si="18"/>
        <v>-0.43419673603833919</v>
      </c>
      <c r="Q125" s="215"/>
    </row>
    <row r="126" spans="1:17" ht="15" customHeight="1" x14ac:dyDescent="0.25">
      <c r="A126" s="224">
        <v>35674</v>
      </c>
      <c r="B126" s="69">
        <v>169.58266452648476</v>
      </c>
      <c r="C126" s="37">
        <v>67.616</v>
      </c>
      <c r="D126" s="115">
        <f t="shared" si="15"/>
        <v>2.9587549559129123E-2</v>
      </c>
      <c r="E126" s="116">
        <v>156.60573464876103</v>
      </c>
      <c r="F126" s="116">
        <v>94.924999999999997</v>
      </c>
      <c r="G126" s="115">
        <f t="shared" si="19"/>
        <v>1.1589438860437618E-2</v>
      </c>
      <c r="H126" s="116">
        <v>149.59261850828403</v>
      </c>
      <c r="I126" s="116">
        <v>126.13500000000001</v>
      </c>
      <c r="J126" s="115">
        <f t="shared" si="16"/>
        <v>0</v>
      </c>
      <c r="K126" s="116">
        <v>140.10427714946019</v>
      </c>
      <c r="L126" s="116">
        <v>250.98</v>
      </c>
      <c r="M126" s="115">
        <f t="shared" si="17"/>
        <v>-1.5934985260146473E-2</v>
      </c>
      <c r="N126" s="116">
        <v>135.51008968609867</v>
      </c>
      <c r="O126" s="116">
        <v>531.85</v>
      </c>
      <c r="P126" s="115">
        <f t="shared" si="18"/>
        <v>-2.8195488721804995E-2</v>
      </c>
      <c r="Q126" s="215"/>
    </row>
    <row r="127" spans="1:17" ht="15" customHeight="1" x14ac:dyDescent="0.25">
      <c r="A127" s="224">
        <v>35704</v>
      </c>
      <c r="B127" s="69">
        <v>169.72562199036918</v>
      </c>
      <c r="C127" s="37">
        <v>67.673000000000002</v>
      </c>
      <c r="D127" s="115">
        <f t="shared" si="15"/>
        <v>8.4299574065305194E-2</v>
      </c>
      <c r="E127" s="116">
        <v>156.74926584617418</v>
      </c>
      <c r="F127" s="116">
        <v>95.012</v>
      </c>
      <c r="G127" s="115">
        <f t="shared" si="19"/>
        <v>9.1651303660778005E-2</v>
      </c>
      <c r="H127" s="116">
        <v>149.73730713125155</v>
      </c>
      <c r="I127" s="116">
        <v>126.25700000000001</v>
      </c>
      <c r="J127" s="115">
        <f t="shared" si="16"/>
        <v>9.6721766361440586E-2</v>
      </c>
      <c r="K127" s="116">
        <v>140.24941665085018</v>
      </c>
      <c r="L127" s="116">
        <v>251.24</v>
      </c>
      <c r="M127" s="115">
        <f t="shared" si="17"/>
        <v>0.10359391186549605</v>
      </c>
      <c r="N127" s="116">
        <v>135.6604158173665</v>
      </c>
      <c r="O127" s="116">
        <v>532.44000000000005</v>
      </c>
      <c r="P127" s="115">
        <f t="shared" si="18"/>
        <v>0.11093353389113325</v>
      </c>
      <c r="Q127" s="215"/>
    </row>
    <row r="128" spans="1:17" ht="15" customHeight="1" x14ac:dyDescent="0.25">
      <c r="A128" s="224">
        <v>35735</v>
      </c>
      <c r="B128" s="69">
        <v>169.69301765650079</v>
      </c>
      <c r="C128" s="37">
        <v>67.66</v>
      </c>
      <c r="D128" s="115">
        <f t="shared" si="15"/>
        <v>-1.9210024677496218E-2</v>
      </c>
      <c r="E128" s="116">
        <v>156.9901342924077</v>
      </c>
      <c r="F128" s="116">
        <v>95.158000000000001</v>
      </c>
      <c r="G128" s="115">
        <f t="shared" si="19"/>
        <v>0.15366480023575324</v>
      </c>
      <c r="H128" s="116">
        <v>150.12393410737792</v>
      </c>
      <c r="I128" s="116">
        <v>126.583</v>
      </c>
      <c r="J128" s="115">
        <f t="shared" si="16"/>
        <v>0.25820350554819349</v>
      </c>
      <c r="K128" s="116">
        <v>140.83555694492514</v>
      </c>
      <c r="L128" s="116">
        <v>252.29</v>
      </c>
      <c r="M128" s="115">
        <f t="shared" si="17"/>
        <v>0.41792708167489589</v>
      </c>
      <c r="N128" s="116">
        <v>136.34325315939665</v>
      </c>
      <c r="O128" s="116">
        <v>535.12</v>
      </c>
      <c r="P128" s="115">
        <f t="shared" si="18"/>
        <v>0.50334309969197744</v>
      </c>
      <c r="Q128" s="215"/>
    </row>
    <row r="129" spans="1:17" ht="15" customHeight="1" x14ac:dyDescent="0.25">
      <c r="A129" s="224">
        <v>35765</v>
      </c>
      <c r="B129" s="69">
        <v>169.59520465489567</v>
      </c>
      <c r="C129" s="37">
        <v>67.620999999999995</v>
      </c>
      <c r="D129" s="115">
        <f t="shared" si="15"/>
        <v>-5.7641146911024954E-2</v>
      </c>
      <c r="E129" s="116">
        <v>157.02477975385224</v>
      </c>
      <c r="F129" s="116">
        <v>95.179000000000002</v>
      </c>
      <c r="G129" s="115">
        <f t="shared" si="19"/>
        <v>2.2068559658672271E-2</v>
      </c>
      <c r="H129" s="116">
        <v>150.23304356076329</v>
      </c>
      <c r="I129" s="116">
        <v>126.675</v>
      </c>
      <c r="J129" s="115">
        <f t="shared" si="16"/>
        <v>7.2679585726365126E-2</v>
      </c>
      <c r="K129" s="116">
        <v>141.04210161998012</v>
      </c>
      <c r="L129" s="116">
        <v>252.66</v>
      </c>
      <c r="M129" s="115">
        <f t="shared" si="17"/>
        <v>0.14665662531214707</v>
      </c>
      <c r="N129" s="116">
        <v>136.59804321239298</v>
      </c>
      <c r="O129" s="116">
        <v>536.12</v>
      </c>
      <c r="P129" s="115">
        <f t="shared" si="18"/>
        <v>0.18687397219314672</v>
      </c>
      <c r="Q129" s="215"/>
    </row>
    <row r="130" spans="1:17" s="20" customFormat="1" ht="15" customHeight="1" x14ac:dyDescent="0.25">
      <c r="A130" s="26" t="s">
        <v>18</v>
      </c>
      <c r="B130" s="69"/>
      <c r="C130" s="42"/>
      <c r="D130" s="120">
        <f>((D118/100)+1)*((D119/100)+1)*((D120/100)+1)*((D121/100)+1)*((D122/100)+1)*((D123/100)+1)*((D124/100)+1)*((D125/100)+1)*((D126/100)+1)*((D127/100)+1)*((D128/100)+1)*((D129/100)+1)-1</f>
        <v>6.561923822430904E-2</v>
      </c>
      <c r="E130" s="116"/>
      <c r="F130" s="122"/>
      <c r="G130" s="120">
        <f>((G118/100)+1)*((G119/100)+1)*((G120/100)+1)*((G121/100)+1)*((G122/100)+1)*((G123/100)+1)*((G124/100)+1)*((G125/100)+1)*((G126/100)+1)*((G127/100)+1)*((G128/100)+1)*((G129/100)+1)-1</f>
        <v>6.0939450686641639E-2</v>
      </c>
      <c r="H130" s="116"/>
      <c r="I130" s="122"/>
      <c r="J130" s="120">
        <f>((J118/100)+1)*((J119/100)+1)*((J120/100)+1)*((J121/100)+1)*((J122/100)+1)*((J123/100)+1)*((J124/100)+1)*((J125/100)+1)*((J126/100)+1)*((J127/100)+1)*((J128/100)+1)*((J129/100)+1)-1</f>
        <v>5.8120400611441747E-2</v>
      </c>
      <c r="K130" s="116"/>
      <c r="L130" s="122"/>
      <c r="M130" s="120">
        <f>((M118/100)+1)*((M119/100)+1)*((M120/100)+1)*((M121/100)+1)*((M122/100)+1)*((M123/100)+1)*((M124/100)+1)*((M125/100)+1)*((M126/100)+1)*((M127/100)+1)*((M128/100)+1)*((M129/100)+1)-1</f>
        <v>5.3891716025694203E-2</v>
      </c>
      <c r="N130" s="116"/>
      <c r="O130" s="122"/>
      <c r="P130" s="120">
        <f>((P118/100)+1)*((P119/100)+1)*((P120/100)+1)*((P121/100)+1)*((P122/100)+1)*((P123/100)+1)*((P124/100)+1)*((P125/100)+1)*((P126/100)+1)*((P127/100)+1)*((P128/100)+1)*((P129/100)+1)-1</f>
        <v>5.1669347561693169E-2</v>
      </c>
    </row>
    <row r="131" spans="1:17" ht="15" customHeight="1" x14ac:dyDescent="0.25">
      <c r="A131" s="12">
        <v>35796</v>
      </c>
      <c r="B131" s="69">
        <v>169.69803370786519</v>
      </c>
      <c r="C131" s="37">
        <v>67.662000000000006</v>
      </c>
      <c r="D131" s="115">
        <f>((C131/C129)-1)*100</f>
        <v>6.0632052173148487E-2</v>
      </c>
      <c r="E131" s="116">
        <v>157.08912132510642</v>
      </c>
      <c r="F131" s="116">
        <v>95.218000000000004</v>
      </c>
      <c r="G131" s="115">
        <f>((F131/F129)-1)*100</f>
        <v>4.0975425251366104E-2</v>
      </c>
      <c r="H131" s="116">
        <v>150.2757385642619</v>
      </c>
      <c r="I131" s="116">
        <v>126.711</v>
      </c>
      <c r="J131" s="115">
        <f>((I131/I129)-1)*100</f>
        <v>2.8419182948491439E-2</v>
      </c>
      <c r="K131" s="116">
        <v>141.05326619701012</v>
      </c>
      <c r="L131" s="116">
        <v>252.68</v>
      </c>
      <c r="M131" s="115">
        <f>((L131/L129)-1)*100</f>
        <v>7.9157761418535699E-3</v>
      </c>
      <c r="N131" s="116">
        <v>136.595495311863</v>
      </c>
      <c r="O131" s="116">
        <v>536.11</v>
      </c>
      <c r="P131" s="115">
        <f>((O131/O129)-1)*100</f>
        <v>-1.8652540475949664E-3</v>
      </c>
      <c r="Q131" s="215"/>
    </row>
    <row r="132" spans="1:17" ht="15" customHeight="1" x14ac:dyDescent="0.25">
      <c r="A132" s="12">
        <v>35827</v>
      </c>
      <c r="B132" s="69">
        <v>169.22401685393257</v>
      </c>
      <c r="C132" s="37">
        <v>67.472999999999999</v>
      </c>
      <c r="D132" s="115">
        <f t="shared" ref="D132:D142" si="20">((C132/C131)-1)*100</f>
        <v>-0.27932960893856107</v>
      </c>
      <c r="E132" s="116">
        <v>156.12894710792887</v>
      </c>
      <c r="F132" s="116">
        <v>94.635999999999996</v>
      </c>
      <c r="G132" s="115">
        <f>((F132/F131)-1)*100</f>
        <v>-0.61122896931253834</v>
      </c>
      <c r="H132" s="116">
        <v>149.05300110295425</v>
      </c>
      <c r="I132" s="116">
        <v>125.68</v>
      </c>
      <c r="J132" s="115">
        <f>((I132/I131)-1)*100</f>
        <v>-0.81366258651576207</v>
      </c>
      <c r="K132" s="116">
        <v>139.47347854726524</v>
      </c>
      <c r="L132" s="116">
        <v>249.85</v>
      </c>
      <c r="M132" s="115">
        <f>((L132/L131)-1)*100</f>
        <v>-1.1199936678803257</v>
      </c>
      <c r="N132" s="116">
        <v>134.84763554830818</v>
      </c>
      <c r="O132" s="116">
        <v>529.25</v>
      </c>
      <c r="P132" s="115">
        <f>((O132/O131)-1)*100</f>
        <v>-1.2795881442241308</v>
      </c>
      <c r="Q132" s="215"/>
    </row>
    <row r="133" spans="1:17" ht="15" customHeight="1" x14ac:dyDescent="0.25">
      <c r="A133" s="12">
        <v>35855</v>
      </c>
      <c r="B133" s="69">
        <v>169.9187399678973</v>
      </c>
      <c r="C133" s="37">
        <v>67.75</v>
      </c>
      <c r="D133" s="115">
        <f t="shared" si="20"/>
        <v>0.41053458420405864</v>
      </c>
      <c r="E133" s="116">
        <v>157.10396938001122</v>
      </c>
      <c r="F133" s="116">
        <v>95.227000000000004</v>
      </c>
      <c r="G133" s="115">
        <f t="shared" ref="G133:G142" si="21">((F133/F132)-1)*100</f>
        <v>0.62449807684179515</v>
      </c>
      <c r="H133" s="116">
        <v>150.17848883407061</v>
      </c>
      <c r="I133" s="116">
        <v>126.629</v>
      </c>
      <c r="J133" s="115">
        <f t="shared" ref="J133:J142" si="22">((I133/I132)-1)*100</f>
        <v>0.755092297899429</v>
      </c>
      <c r="K133" s="116">
        <v>140.80764550235014</v>
      </c>
      <c r="L133" s="116">
        <v>252.24</v>
      </c>
      <c r="M133" s="115">
        <f t="shared" ref="M133:M142" si="23">((L133/L132)-1)*100</f>
        <v>0.95657394436663434</v>
      </c>
      <c r="N133" s="116">
        <v>136.27445984508765</v>
      </c>
      <c r="O133" s="116">
        <v>534.85</v>
      </c>
      <c r="P133" s="115">
        <f t="shared" ref="P133:P142" si="24">((O133/O132)-1)*100</f>
        <v>1.0581010864430862</v>
      </c>
      <c r="Q133" s="215"/>
    </row>
    <row r="134" spans="1:17" ht="15" customHeight="1" x14ac:dyDescent="0.25">
      <c r="A134" s="12">
        <v>35886</v>
      </c>
      <c r="B134" s="69">
        <v>170.87931380417334</v>
      </c>
      <c r="C134" s="38">
        <v>68.132999999999996</v>
      </c>
      <c r="D134" s="115">
        <f t="shared" si="20"/>
        <v>0.56531365313652326</v>
      </c>
      <c r="E134" s="116">
        <v>158.46999043125351</v>
      </c>
      <c r="F134" s="116">
        <v>96.055000000000007</v>
      </c>
      <c r="G134" s="115">
        <f t="shared" si="21"/>
        <v>0.86950129690108735</v>
      </c>
      <c r="H134" s="116">
        <v>151.76294785279711</v>
      </c>
      <c r="I134" s="116">
        <v>127.965</v>
      </c>
      <c r="J134" s="115">
        <f t="shared" si="22"/>
        <v>1.0550505808306188</v>
      </c>
      <c r="K134" s="116">
        <v>142.68887673190503</v>
      </c>
      <c r="L134" s="116">
        <v>255.61</v>
      </c>
      <c r="M134" s="115">
        <f t="shared" si="23"/>
        <v>1.3360291785601053</v>
      </c>
      <c r="N134" s="116">
        <v>138.30004076640847</v>
      </c>
      <c r="O134" s="116">
        <v>542.79999999999995</v>
      </c>
      <c r="P134" s="115">
        <f t="shared" si="24"/>
        <v>1.4863980555295697</v>
      </c>
      <c r="Q134" s="215"/>
    </row>
    <row r="135" spans="1:17" ht="15" customHeight="1" x14ac:dyDescent="0.25">
      <c r="A135" s="12">
        <v>35916</v>
      </c>
      <c r="B135" s="69">
        <v>170.71127608346711</v>
      </c>
      <c r="C135" s="38">
        <v>68.066000000000003</v>
      </c>
      <c r="D135" s="115">
        <f t="shared" si="20"/>
        <v>-9.8337076013077507E-2</v>
      </c>
      <c r="E135" s="116">
        <v>158.17137954927904</v>
      </c>
      <c r="F135" s="116">
        <v>95.873999999999995</v>
      </c>
      <c r="G135" s="115">
        <f t="shared" si="21"/>
        <v>-0.18843370985374142</v>
      </c>
      <c r="H135" s="116">
        <v>151.39529643378123</v>
      </c>
      <c r="I135" s="116">
        <v>127.655</v>
      </c>
      <c r="J135" s="115">
        <f t="shared" si="22"/>
        <v>-0.24225374125738108</v>
      </c>
      <c r="K135" s="116">
        <v>142.22554678516005</v>
      </c>
      <c r="L135" s="116">
        <v>254.78</v>
      </c>
      <c r="M135" s="115">
        <f t="shared" si="23"/>
        <v>-0.32471343061696301</v>
      </c>
      <c r="N135" s="116">
        <v>137.79300856094576</v>
      </c>
      <c r="O135" s="116">
        <v>540.80999999999995</v>
      </c>
      <c r="P135" s="115">
        <f t="shared" si="24"/>
        <v>-0.36661753868828528</v>
      </c>
      <c r="Q135" s="215"/>
    </row>
    <row r="136" spans="1:17" ht="15" customHeight="1" x14ac:dyDescent="0.25">
      <c r="A136" s="12">
        <v>35947</v>
      </c>
      <c r="B136" s="69">
        <v>170.66111556982347</v>
      </c>
      <c r="C136" s="38">
        <v>68.046000000000006</v>
      </c>
      <c r="D136" s="115">
        <f t="shared" si="20"/>
        <v>-2.9383245673308966E-2</v>
      </c>
      <c r="E136" s="116">
        <v>158.19942587521035</v>
      </c>
      <c r="F136" s="116">
        <v>95.891000000000005</v>
      </c>
      <c r="G136" s="115">
        <f t="shared" si="21"/>
        <v>1.773160606630686E-2</v>
      </c>
      <c r="H136" s="116">
        <v>151.46408282830677</v>
      </c>
      <c r="I136" s="116">
        <v>127.71299999999999</v>
      </c>
      <c r="J136" s="115">
        <f t="shared" si="22"/>
        <v>4.5434961419443809E-2</v>
      </c>
      <c r="K136" s="116">
        <v>142.34835713249004</v>
      </c>
      <c r="L136" s="116">
        <v>255</v>
      </c>
      <c r="M136" s="115">
        <f t="shared" si="23"/>
        <v>8.6349006986408128E-2</v>
      </c>
      <c r="N136" s="116">
        <v>137.9433346922136</v>
      </c>
      <c r="O136" s="116">
        <v>541.4</v>
      </c>
      <c r="P136" s="115">
        <f t="shared" si="24"/>
        <v>0.10909561583551941</v>
      </c>
      <c r="Q136" s="215"/>
    </row>
    <row r="137" spans="1:17" ht="15" customHeight="1" x14ac:dyDescent="0.25">
      <c r="A137" s="12">
        <v>35977</v>
      </c>
      <c r="B137" s="69">
        <v>171.72702648475124</v>
      </c>
      <c r="C137" s="38">
        <v>68.471000000000004</v>
      </c>
      <c r="D137" s="115">
        <f t="shared" si="20"/>
        <v>0.62457749169679833</v>
      </c>
      <c r="E137" s="116">
        <v>159.02926716600126</v>
      </c>
      <c r="F137" s="116">
        <v>96.394000000000005</v>
      </c>
      <c r="G137" s="115">
        <f t="shared" si="21"/>
        <v>0.52455392059733708</v>
      </c>
      <c r="H137" s="116">
        <v>152.16736441371458</v>
      </c>
      <c r="I137" s="116">
        <v>128.30600000000001</v>
      </c>
      <c r="J137" s="115">
        <f t="shared" si="22"/>
        <v>0.4643223477641456</v>
      </c>
      <c r="K137" s="116">
        <v>142.88425682993</v>
      </c>
      <c r="L137" s="116">
        <v>255.96</v>
      </c>
      <c r="M137" s="115">
        <f t="shared" si="23"/>
        <v>0.37647058823528923</v>
      </c>
      <c r="N137" s="116">
        <v>138.39431308601712</v>
      </c>
      <c r="O137" s="116">
        <v>543.16999999999996</v>
      </c>
      <c r="P137" s="115">
        <f t="shared" si="24"/>
        <v>0.32693018101219717</v>
      </c>
      <c r="Q137" s="215"/>
    </row>
    <row r="138" spans="1:17" ht="15" customHeight="1" x14ac:dyDescent="0.25">
      <c r="A138" s="12">
        <v>36008</v>
      </c>
      <c r="B138" s="69">
        <v>174.96237961476723</v>
      </c>
      <c r="C138" s="38">
        <v>69.760999999999996</v>
      </c>
      <c r="D138" s="115">
        <f t="shared" si="20"/>
        <v>1.8840092886039272</v>
      </c>
      <c r="E138" s="116">
        <v>161.33071567624643</v>
      </c>
      <c r="F138" s="116">
        <v>97.789000000000001</v>
      </c>
      <c r="G138" s="115">
        <f t="shared" si="21"/>
        <v>1.447185509471538</v>
      </c>
      <c r="H138" s="116">
        <v>153.96292650529534</v>
      </c>
      <c r="I138" s="116">
        <v>129.82</v>
      </c>
      <c r="J138" s="115">
        <f t="shared" si="22"/>
        <v>1.1799915826227858</v>
      </c>
      <c r="K138" s="116">
        <v>143.99513224441492</v>
      </c>
      <c r="L138" s="116">
        <v>257.95</v>
      </c>
      <c r="M138" s="115">
        <f t="shared" si="23"/>
        <v>0.7774652289420203</v>
      </c>
      <c r="N138" s="116">
        <v>139.17397064818587</v>
      </c>
      <c r="O138" s="116">
        <v>546.23</v>
      </c>
      <c r="P138" s="115">
        <f t="shared" si="24"/>
        <v>0.56335953752970624</v>
      </c>
      <c r="Q138" s="215"/>
    </row>
    <row r="139" spans="1:17" ht="15" customHeight="1" x14ac:dyDescent="0.25">
      <c r="A139" s="12">
        <v>36039</v>
      </c>
      <c r="B139" s="69">
        <v>175.11536918138043</v>
      </c>
      <c r="C139" s="38">
        <v>69.822000000000003</v>
      </c>
      <c r="D139" s="115">
        <f t="shared" si="20"/>
        <v>8.744140708993875E-2</v>
      </c>
      <c r="E139" s="116">
        <v>161.54518758042698</v>
      </c>
      <c r="F139" s="116">
        <v>97.918999999999997</v>
      </c>
      <c r="G139" s="115">
        <f t="shared" si="21"/>
        <v>0.13293928764992469</v>
      </c>
      <c r="H139" s="116">
        <v>154.21316666469005</v>
      </c>
      <c r="I139" s="116">
        <v>130.03100000000001</v>
      </c>
      <c r="J139" s="115">
        <f t="shared" si="22"/>
        <v>0.16253273763673359</v>
      </c>
      <c r="K139" s="116">
        <v>144.2909935357099</v>
      </c>
      <c r="L139" s="116">
        <v>258.48</v>
      </c>
      <c r="M139" s="115">
        <f t="shared" si="23"/>
        <v>0.2054661756154319</v>
      </c>
      <c r="N139" s="116">
        <v>139.49245821443131</v>
      </c>
      <c r="O139" s="116">
        <v>547.48</v>
      </c>
      <c r="P139" s="115">
        <f t="shared" si="24"/>
        <v>0.22884133057503586</v>
      </c>
      <c r="Q139" s="215"/>
    </row>
    <row r="140" spans="1:17" ht="15" customHeight="1" x14ac:dyDescent="0.25">
      <c r="A140" s="12">
        <v>36069</v>
      </c>
      <c r="B140" s="69">
        <v>175.00501605136438</v>
      </c>
      <c r="C140" s="38">
        <v>69.778000000000006</v>
      </c>
      <c r="D140" s="115">
        <f t="shared" si="20"/>
        <v>-6.3017387069974617E-2</v>
      </c>
      <c r="E140" s="116">
        <v>161.28617151153199</v>
      </c>
      <c r="F140" s="116">
        <v>97.762</v>
      </c>
      <c r="G140" s="115">
        <f t="shared" si="21"/>
        <v>-0.16033660474473743</v>
      </c>
      <c r="H140" s="116">
        <v>153.87397858133991</v>
      </c>
      <c r="I140" s="116">
        <v>129.745</v>
      </c>
      <c r="J140" s="115">
        <f t="shared" si="22"/>
        <v>-0.21994755096861329</v>
      </c>
      <c r="K140" s="116">
        <v>143.83882816599493</v>
      </c>
      <c r="L140" s="116">
        <v>257.67</v>
      </c>
      <c r="M140" s="115">
        <f t="shared" si="23"/>
        <v>-0.31337047353761083</v>
      </c>
      <c r="N140" s="116">
        <v>138.9930697105585</v>
      </c>
      <c r="O140" s="116">
        <v>545.52</v>
      </c>
      <c r="P140" s="115">
        <f t="shared" si="24"/>
        <v>-0.35800394534960533</v>
      </c>
      <c r="Q140" s="215"/>
    </row>
    <row r="141" spans="1:17" ht="15" customHeight="1" x14ac:dyDescent="0.25">
      <c r="A141" s="12">
        <v>36100</v>
      </c>
      <c r="B141" s="69">
        <v>175.14546548956662</v>
      </c>
      <c r="C141" s="38">
        <v>69.834000000000003</v>
      </c>
      <c r="D141" s="115">
        <f t="shared" si="20"/>
        <v>8.0254521482414631E-2</v>
      </c>
      <c r="E141" s="116">
        <v>161.56168541921011</v>
      </c>
      <c r="F141" s="116">
        <v>97.929000000000002</v>
      </c>
      <c r="G141" s="115">
        <f t="shared" si="21"/>
        <v>0.17082301916899745</v>
      </c>
      <c r="H141" s="116">
        <v>154.22146847092591</v>
      </c>
      <c r="I141" s="116">
        <v>130.03800000000001</v>
      </c>
      <c r="J141" s="115">
        <f t="shared" si="22"/>
        <v>0.22582758487803556</v>
      </c>
      <c r="K141" s="116">
        <v>144.28541124719493</v>
      </c>
      <c r="L141" s="116">
        <v>258.47000000000003</v>
      </c>
      <c r="M141" s="115">
        <f t="shared" si="23"/>
        <v>0.31047463810300879</v>
      </c>
      <c r="N141" s="116">
        <v>139.48481451284144</v>
      </c>
      <c r="O141" s="116">
        <v>547.45000000000005</v>
      </c>
      <c r="P141" s="115">
        <f t="shared" si="24"/>
        <v>0.35379087842792867</v>
      </c>
      <c r="Q141" s="215"/>
    </row>
    <row r="142" spans="1:17" ht="15" customHeight="1" x14ac:dyDescent="0.25">
      <c r="A142" s="12">
        <v>36130</v>
      </c>
      <c r="B142" s="69">
        <v>174.55858747993577</v>
      </c>
      <c r="C142" s="38">
        <v>69.599999999999994</v>
      </c>
      <c r="D142" s="115">
        <f t="shared" si="20"/>
        <v>-0.33508033336198118</v>
      </c>
      <c r="E142" s="116">
        <v>160.58666314712772</v>
      </c>
      <c r="F142" s="116">
        <v>97.337999999999994</v>
      </c>
      <c r="G142" s="115">
        <f t="shared" si="21"/>
        <v>-0.60349845296082671</v>
      </c>
      <c r="H142" s="116">
        <v>153.03549615151982</v>
      </c>
      <c r="I142" s="116">
        <v>129.03800000000001</v>
      </c>
      <c r="J142" s="115">
        <f t="shared" si="22"/>
        <v>-0.76900598286654409</v>
      </c>
      <c r="K142" s="116">
        <v>142.81726936775001</v>
      </c>
      <c r="L142" s="116">
        <v>255.84</v>
      </c>
      <c r="M142" s="115">
        <f t="shared" si="23"/>
        <v>-1.0175262119395012</v>
      </c>
      <c r="N142" s="116">
        <v>137.87708927843457</v>
      </c>
      <c r="O142" s="116">
        <v>541.14</v>
      </c>
      <c r="P142" s="115">
        <f t="shared" si="24"/>
        <v>-1.152616677322138</v>
      </c>
      <c r="Q142" s="215"/>
    </row>
    <row r="143" spans="1:17" s="20" customFormat="1" ht="15" customHeight="1" x14ac:dyDescent="0.25">
      <c r="A143" s="26" t="s">
        <v>19</v>
      </c>
      <c r="B143" s="69"/>
      <c r="C143" s="42"/>
      <c r="D143" s="120">
        <f>((D131/100)+1)*((D132/100)+1)*((D133/100)+1)*((D134/100)+1)*((D135/100)+1)*((D136/100)+1)*((D137/100)+1)*((D138/100)+1)*((D139/100)+1)*((D140/100)+1)*((D141/100)+1)*((D142/100)+1)-1</f>
        <v>2.9266056402597274E-2</v>
      </c>
      <c r="E143" s="116"/>
      <c r="F143" s="122"/>
      <c r="G143" s="120">
        <f>((G131/100)+1)*((G132/100)+1)*((G133/100)+1)*((G134/100)+1)*((G135/100)+1)*((G136/100)+1)*((G137/100)+1)*((G138/100)+1)*((G139/100)+1)*((G140/100)+1)*((G141/100)+1)*((G142/100)+1)-1</f>
        <v>2.2683575158384928E-2</v>
      </c>
      <c r="H143" s="116"/>
      <c r="I143" s="122"/>
      <c r="J143" s="120">
        <f>((J131/100)+1)*((J132/100)+1)*((J133/100)+1)*((J134/100)+1)*((J135/100)+1)*((J136/100)+1)*((J137/100)+1)*((J138/100)+1)*((J139/100)+1)*((J140/100)+1)*((J141/100)+1)*((J142/100)+1)-1</f>
        <v>1.8654035918689527E-2</v>
      </c>
      <c r="K143" s="116"/>
      <c r="L143" s="122"/>
      <c r="M143" s="120">
        <f>((M131/100)+1)*((M132/100)+1)*((M133/100)+1)*((M134/100)+1)*((M135/100)+1)*((M136/100)+1)*((M137/100)+1)*((M138/100)+1)*((M139/100)+1)*((M140/100)+1)*((M141/100)+1)*((M142/100)+1)-1</f>
        <v>1.2586084065542291E-2</v>
      </c>
      <c r="N143" s="116"/>
      <c r="O143" s="122"/>
      <c r="P143" s="120">
        <f>((P131/100)+1)*((P132/100)+1)*((P133/100)+1)*((P134/100)+1)*((P135/100)+1)*((P136/100)+1)*((P137/100)+1)*((P138/100)+1)*((P139/100)+1)*((P140/100)+1)*((P141/100)+1)*((P142/100)+1)-1</f>
        <v>9.3635753189587057E-3</v>
      </c>
    </row>
    <row r="144" spans="1:17" ht="15" customHeight="1" x14ac:dyDescent="0.25">
      <c r="A144" s="12">
        <v>36161</v>
      </c>
      <c r="B144" s="69">
        <v>175.08276484751204</v>
      </c>
      <c r="C144" s="38">
        <v>69.808999999999997</v>
      </c>
      <c r="D144" s="115">
        <f>((C144/C142)-1)*100</f>
        <v>0.30028735632183778</v>
      </c>
      <c r="E144" s="116">
        <v>161.55508628369682</v>
      </c>
      <c r="F144" s="116">
        <v>97.924999999999997</v>
      </c>
      <c r="G144" s="115">
        <f>((F144/F142)-1)*100</f>
        <v>0.60305327826748467</v>
      </c>
      <c r="H144" s="116">
        <v>154.24400194499458</v>
      </c>
      <c r="I144" s="116">
        <v>130.05699999999999</v>
      </c>
      <c r="J144" s="115">
        <f>((I144/I142)-1)*100</f>
        <v>0.78968985880125686</v>
      </c>
      <c r="K144" s="116">
        <v>144.35239870937488</v>
      </c>
      <c r="L144" s="116">
        <v>258.58999999999997</v>
      </c>
      <c r="M144" s="115">
        <f>((L144/L142)-1)*100</f>
        <v>1.0748905565978628</v>
      </c>
      <c r="N144" s="116">
        <v>139.56889523033021</v>
      </c>
      <c r="O144" s="116">
        <v>547.78</v>
      </c>
      <c r="P144" s="115">
        <f>((O144/O142)-1)*100</f>
        <v>1.2270392135122155</v>
      </c>
      <c r="Q144" s="215"/>
    </row>
    <row r="145" spans="1:17" ht="15" customHeight="1" x14ac:dyDescent="0.25">
      <c r="A145" s="12">
        <v>36192</v>
      </c>
      <c r="B145" s="69">
        <v>175.59189406099517</v>
      </c>
      <c r="C145" s="38">
        <v>70.012</v>
      </c>
      <c r="D145" s="115">
        <f t="shared" ref="D145:D154" si="25">((C145/C144)-1)*100</f>
        <v>0.29079345070119889</v>
      </c>
      <c r="E145" s="116">
        <v>162.70663543075858</v>
      </c>
      <c r="F145" s="116">
        <v>98.623000000000005</v>
      </c>
      <c r="G145" s="115">
        <f>((F145/F144)-1)*100</f>
        <v>0.71279040081695388</v>
      </c>
      <c r="H145" s="116">
        <v>155.74307095672387</v>
      </c>
      <c r="I145" s="116">
        <v>131.321</v>
      </c>
      <c r="J145" s="115">
        <f>((I145/I144)-1)*100</f>
        <v>0.97188155962386613</v>
      </c>
      <c r="K145" s="116">
        <v>146.31736426665475</v>
      </c>
      <c r="L145" s="116">
        <v>262.11</v>
      </c>
      <c r="M145" s="115">
        <f>((L145/L144)-1)*100</f>
        <v>1.3612281990796449</v>
      </c>
      <c r="N145" s="116">
        <v>141.76263758662861</v>
      </c>
      <c r="O145" s="116">
        <v>556.39</v>
      </c>
      <c r="P145" s="115">
        <f>((O145/O144)-1)*100</f>
        <v>1.5717988973675601</v>
      </c>
      <c r="Q145" s="215"/>
    </row>
    <row r="146" spans="1:17" ht="15" customHeight="1" x14ac:dyDescent="0.25">
      <c r="A146" s="12">
        <v>36220</v>
      </c>
      <c r="B146" s="69">
        <v>176.71799759229535</v>
      </c>
      <c r="C146" s="38">
        <v>70.460999999999999</v>
      </c>
      <c r="D146" s="115">
        <f t="shared" si="25"/>
        <v>0.64131863109180287</v>
      </c>
      <c r="E146" s="116">
        <v>165.19945887088792</v>
      </c>
      <c r="F146" s="116">
        <v>100.134</v>
      </c>
      <c r="G146" s="115">
        <f t="shared" ref="G146:G155" si="26">((F146/F145)-1)*100</f>
        <v>1.532096975350572</v>
      </c>
      <c r="H146" s="116">
        <v>158.9748455271054</v>
      </c>
      <c r="I146" s="116">
        <v>134.04599999999999</v>
      </c>
      <c r="J146" s="115">
        <f t="shared" ref="J146:J155" si="27">((I146/I145)-1)*100</f>
        <v>2.075067963235111</v>
      </c>
      <c r="K146" s="116">
        <v>150.54873896102444</v>
      </c>
      <c r="L146" s="116">
        <v>269.69</v>
      </c>
      <c r="M146" s="115">
        <f t="shared" ref="M146:M155" si="28">((L146/L145)-1)*100</f>
        <v>2.8919156079508568</v>
      </c>
      <c r="N146" s="116">
        <v>146.4788014675907</v>
      </c>
      <c r="O146" s="116">
        <v>574.9</v>
      </c>
      <c r="P146" s="115">
        <f t="shared" ref="P146:P155" si="29">((O146/O145)-1)*100</f>
        <v>3.3268031416811894</v>
      </c>
      <c r="Q146" s="215"/>
    </row>
    <row r="147" spans="1:17" ht="15" customHeight="1" x14ac:dyDescent="0.25">
      <c r="A147" s="12">
        <v>36251</v>
      </c>
      <c r="B147" s="69">
        <v>176.80076243980739</v>
      </c>
      <c r="C147" s="38">
        <v>70.494</v>
      </c>
      <c r="D147" s="115">
        <f t="shared" si="25"/>
        <v>4.6834419040320263E-2</v>
      </c>
      <c r="E147" s="116">
        <v>165.760385389514</v>
      </c>
      <c r="F147" s="116">
        <v>100.474</v>
      </c>
      <c r="G147" s="115">
        <f t="shared" si="26"/>
        <v>0.33954500968702561</v>
      </c>
      <c r="H147" s="116">
        <v>159.79553837213439</v>
      </c>
      <c r="I147" s="116">
        <v>134.738</v>
      </c>
      <c r="J147" s="115">
        <f t="shared" si="27"/>
        <v>0.51624069349327506</v>
      </c>
      <c r="K147" s="116">
        <v>151.72101954917437</v>
      </c>
      <c r="L147" s="116">
        <v>271.79000000000002</v>
      </c>
      <c r="M147" s="115">
        <f t="shared" si="28"/>
        <v>0.77867180837258854</v>
      </c>
      <c r="N147" s="116">
        <v>147.82154504688134</v>
      </c>
      <c r="O147" s="116">
        <v>580.16999999999996</v>
      </c>
      <c r="P147" s="115">
        <f t="shared" si="29"/>
        <v>0.91668116194121296</v>
      </c>
      <c r="Q147" s="215"/>
    </row>
    <row r="148" spans="1:17" ht="15" customHeight="1" x14ac:dyDescent="0.25">
      <c r="A148" s="12">
        <v>36281</v>
      </c>
      <c r="B148" s="69">
        <v>179.51695425361157</v>
      </c>
      <c r="C148" s="38">
        <v>71.576999999999998</v>
      </c>
      <c r="D148" s="115">
        <f t="shared" si="25"/>
        <v>1.5363009617839873</v>
      </c>
      <c r="E148" s="116">
        <v>168.06678325139407</v>
      </c>
      <c r="F148" s="116">
        <v>101.872</v>
      </c>
      <c r="G148" s="115">
        <f t="shared" si="26"/>
        <v>1.3914047415251707</v>
      </c>
      <c r="H148" s="116">
        <v>161.87810576501144</v>
      </c>
      <c r="I148" s="116">
        <v>136.494</v>
      </c>
      <c r="J148" s="115">
        <f t="shared" si="27"/>
        <v>1.3032700500229977</v>
      </c>
      <c r="K148" s="116">
        <v>153.50176958545927</v>
      </c>
      <c r="L148" s="116">
        <v>274.98</v>
      </c>
      <c r="M148" s="115">
        <f t="shared" si="28"/>
        <v>1.1737002833069665</v>
      </c>
      <c r="N148" s="116">
        <v>149.45729718711783</v>
      </c>
      <c r="O148" s="116">
        <v>586.59</v>
      </c>
      <c r="P148" s="115">
        <f t="shared" si="29"/>
        <v>1.1065722115931598</v>
      </c>
      <c r="Q148" s="215"/>
    </row>
    <row r="149" spans="1:17" ht="15" customHeight="1" x14ac:dyDescent="0.25">
      <c r="A149" s="12">
        <v>36312</v>
      </c>
      <c r="B149" s="69">
        <v>180.11888041733545</v>
      </c>
      <c r="C149" s="38">
        <v>71.816999999999993</v>
      </c>
      <c r="D149" s="115">
        <f t="shared" si="25"/>
        <v>0.33530323986754595</v>
      </c>
      <c r="E149" s="116">
        <v>168.66235523146469</v>
      </c>
      <c r="F149" s="116">
        <v>102.233</v>
      </c>
      <c r="G149" s="115">
        <f t="shared" si="26"/>
        <v>0.35436626354641287</v>
      </c>
      <c r="H149" s="116">
        <v>162.46990595239507</v>
      </c>
      <c r="I149" s="116">
        <v>136.99299999999999</v>
      </c>
      <c r="J149" s="115">
        <f t="shared" si="27"/>
        <v>0.36558383518690007</v>
      </c>
      <c r="K149" s="116">
        <v>154.08790987953421</v>
      </c>
      <c r="L149" s="116">
        <v>276.02999999999997</v>
      </c>
      <c r="M149" s="115">
        <f t="shared" si="28"/>
        <v>0.38184595243289099</v>
      </c>
      <c r="N149" s="116">
        <v>150.04076640847941</v>
      </c>
      <c r="O149" s="116">
        <v>588.88</v>
      </c>
      <c r="P149" s="115">
        <f t="shared" si="29"/>
        <v>0.39039192621761476</v>
      </c>
      <c r="Q149" s="215"/>
    </row>
    <row r="150" spans="1:17" ht="15" customHeight="1" x14ac:dyDescent="0.25">
      <c r="A150" s="12">
        <v>36342</v>
      </c>
      <c r="B150" s="69">
        <v>181.52337479935795</v>
      </c>
      <c r="C150" s="38">
        <v>72.376999999999995</v>
      </c>
      <c r="D150" s="115">
        <f t="shared" si="25"/>
        <v>0.77975966693122345</v>
      </c>
      <c r="E150" s="116">
        <v>170.8615171412545</v>
      </c>
      <c r="F150" s="116">
        <v>103.566</v>
      </c>
      <c r="G150" s="115">
        <f t="shared" si="26"/>
        <v>1.3038842643764648</v>
      </c>
      <c r="H150" s="116">
        <v>165.10039255683773</v>
      </c>
      <c r="I150" s="116">
        <v>139.21100000000001</v>
      </c>
      <c r="J150" s="115">
        <f t="shared" si="27"/>
        <v>1.6190608279255336</v>
      </c>
      <c r="K150" s="116">
        <v>157.30330806417399</v>
      </c>
      <c r="L150" s="116">
        <v>281.79000000000002</v>
      </c>
      <c r="M150" s="115">
        <f t="shared" si="28"/>
        <v>2.0867297032931331</v>
      </c>
      <c r="N150" s="116">
        <v>153.53393803505909</v>
      </c>
      <c r="O150" s="116">
        <v>602.59</v>
      </c>
      <c r="P150" s="115">
        <f t="shared" si="29"/>
        <v>2.3281483494090649</v>
      </c>
      <c r="Q150" s="215"/>
    </row>
    <row r="151" spans="1:17" ht="15" customHeight="1" x14ac:dyDescent="0.25">
      <c r="A151" s="12">
        <v>36373</v>
      </c>
      <c r="B151" s="69">
        <v>181.59109149277688</v>
      </c>
      <c r="C151" s="38">
        <v>72.403999999999996</v>
      </c>
      <c r="D151" s="115">
        <f t="shared" si="25"/>
        <v>3.7304668610205205E-2</v>
      </c>
      <c r="E151" s="116">
        <v>171.71280562246346</v>
      </c>
      <c r="F151" s="116">
        <v>104.08199999999999</v>
      </c>
      <c r="G151" s="115">
        <f t="shared" si="26"/>
        <v>0.49823301083367078</v>
      </c>
      <c r="H151" s="116">
        <v>166.37412682787982</v>
      </c>
      <c r="I151" s="116">
        <v>140.285</v>
      </c>
      <c r="J151" s="115">
        <f t="shared" si="27"/>
        <v>0.77149075863256478</v>
      </c>
      <c r="K151" s="116">
        <v>159.15104556263887</v>
      </c>
      <c r="L151" s="116">
        <v>285.10000000000002</v>
      </c>
      <c r="M151" s="115">
        <f t="shared" si="28"/>
        <v>1.1746335923914941</v>
      </c>
      <c r="N151" s="116">
        <v>155.65633917651854</v>
      </c>
      <c r="O151" s="116">
        <v>610.91999999999996</v>
      </c>
      <c r="P151" s="115">
        <f t="shared" si="29"/>
        <v>1.3823661195837778</v>
      </c>
      <c r="Q151" s="215"/>
    </row>
    <row r="152" spans="1:17" ht="15" customHeight="1" x14ac:dyDescent="0.25">
      <c r="A152" s="12">
        <v>36404</v>
      </c>
      <c r="B152" s="69">
        <v>182.12780898876403</v>
      </c>
      <c r="C152" s="38">
        <v>72.617999999999995</v>
      </c>
      <c r="D152" s="115">
        <f t="shared" si="25"/>
        <v>0.29556378100656922</v>
      </c>
      <c r="E152" s="116">
        <v>172.44860923219062</v>
      </c>
      <c r="F152" s="116">
        <v>104.52800000000001</v>
      </c>
      <c r="G152" s="115">
        <f t="shared" si="26"/>
        <v>0.42850829153937564</v>
      </c>
      <c r="H152" s="116">
        <v>167.21735314697756</v>
      </c>
      <c r="I152" s="116">
        <v>140.99600000000001</v>
      </c>
      <c r="J152" s="115">
        <f t="shared" si="27"/>
        <v>0.50682539116799763</v>
      </c>
      <c r="K152" s="116">
        <v>160.13911062979378</v>
      </c>
      <c r="L152" s="116">
        <v>286.87</v>
      </c>
      <c r="M152" s="115">
        <f t="shared" si="28"/>
        <v>0.6208347948088333</v>
      </c>
      <c r="N152" s="116">
        <v>156.71626579698327</v>
      </c>
      <c r="O152" s="116">
        <v>615.08000000000004</v>
      </c>
      <c r="P152" s="115">
        <f t="shared" si="29"/>
        <v>0.68094022130558152</v>
      </c>
      <c r="Q152" s="215"/>
    </row>
    <row r="153" spans="1:17" ht="15" customHeight="1" x14ac:dyDescent="0.25">
      <c r="A153" s="12">
        <v>36434</v>
      </c>
      <c r="B153" s="69">
        <v>182.72973515248799</v>
      </c>
      <c r="C153" s="38">
        <v>72.858000000000004</v>
      </c>
      <c r="D153" s="115">
        <f t="shared" si="25"/>
        <v>0.33049657109809338</v>
      </c>
      <c r="E153" s="116">
        <v>173.15141716435147</v>
      </c>
      <c r="F153" s="116">
        <v>104.95399999999999</v>
      </c>
      <c r="G153" s="115">
        <f t="shared" si="26"/>
        <v>0.40754630338282194</v>
      </c>
      <c r="H153" s="116">
        <v>167.97518945907802</v>
      </c>
      <c r="I153" s="116">
        <v>141.63499999999999</v>
      </c>
      <c r="J153" s="115">
        <f t="shared" si="27"/>
        <v>0.45320434622257988</v>
      </c>
      <c r="K153" s="116">
        <v>160.97087161852875</v>
      </c>
      <c r="L153" s="116">
        <v>288.36</v>
      </c>
      <c r="M153" s="115">
        <f t="shared" si="28"/>
        <v>0.51939903091993145</v>
      </c>
      <c r="N153" s="116">
        <v>157.58509987770077</v>
      </c>
      <c r="O153" s="116">
        <v>618.49</v>
      </c>
      <c r="P153" s="115">
        <f t="shared" si="29"/>
        <v>0.55439942771671191</v>
      </c>
      <c r="Q153" s="215"/>
    </row>
    <row r="154" spans="1:17" ht="15" customHeight="1" x14ac:dyDescent="0.25">
      <c r="A154" s="12">
        <v>36465</v>
      </c>
      <c r="B154" s="69">
        <v>183.24137239165327</v>
      </c>
      <c r="C154" s="38">
        <v>73.061999999999998</v>
      </c>
      <c r="D154" s="115">
        <f t="shared" si="25"/>
        <v>0.27999670592109283</v>
      </c>
      <c r="E154" s="116">
        <v>174.38050615369386</v>
      </c>
      <c r="F154" s="116">
        <v>105.699</v>
      </c>
      <c r="G154" s="115">
        <f t="shared" si="26"/>
        <v>0.70983478476285278</v>
      </c>
      <c r="H154" s="116">
        <v>169.5928557027479</v>
      </c>
      <c r="I154" s="116">
        <v>142.999</v>
      </c>
      <c r="J154" s="115">
        <f t="shared" si="27"/>
        <v>0.96303879690755601</v>
      </c>
      <c r="K154" s="116">
        <v>163.11447040828858</v>
      </c>
      <c r="L154" s="116">
        <v>292.2</v>
      </c>
      <c r="M154" s="115">
        <f t="shared" si="28"/>
        <v>1.3316687473990729</v>
      </c>
      <c r="N154" s="116">
        <v>159.98267427639624</v>
      </c>
      <c r="O154" s="116">
        <v>627.9</v>
      </c>
      <c r="P154" s="115">
        <f t="shared" si="29"/>
        <v>1.5214473960775354</v>
      </c>
      <c r="Q154" s="215"/>
    </row>
    <row r="155" spans="1:17" ht="15" customHeight="1" x14ac:dyDescent="0.25">
      <c r="A155" s="12">
        <v>36495</v>
      </c>
      <c r="B155" s="69">
        <v>182.62439807383629</v>
      </c>
      <c r="C155" s="38">
        <v>72.816000000000003</v>
      </c>
      <c r="D155" s="115">
        <f>((C155/C154)-1)*100</f>
        <v>-0.33670033670033517</v>
      </c>
      <c r="E155" s="116">
        <v>173.40548388161153</v>
      </c>
      <c r="F155" s="116">
        <v>105.108</v>
      </c>
      <c r="G155" s="115">
        <f t="shared" si="26"/>
        <v>-0.55913490193851834</v>
      </c>
      <c r="H155" s="116">
        <v>168.42230102349413</v>
      </c>
      <c r="I155" s="116">
        <v>142.012</v>
      </c>
      <c r="J155" s="115">
        <f t="shared" si="27"/>
        <v>-0.69021461688543173</v>
      </c>
      <c r="K155" s="116">
        <v>161.67982225993367</v>
      </c>
      <c r="L155" s="116">
        <v>289.63</v>
      </c>
      <c r="M155" s="115">
        <f t="shared" si="28"/>
        <v>-0.87953456536618013</v>
      </c>
      <c r="N155" s="116">
        <v>158.42081125152873</v>
      </c>
      <c r="O155" s="116">
        <v>621.77</v>
      </c>
      <c r="P155" s="115">
        <f t="shared" si="29"/>
        <v>-0.97627010670489067</v>
      </c>
      <c r="Q155" s="215"/>
    </row>
    <row r="156" spans="1:17" s="20" customFormat="1" ht="15" customHeight="1" x14ac:dyDescent="0.25">
      <c r="A156" s="26" t="s">
        <v>20</v>
      </c>
      <c r="B156" s="69"/>
      <c r="C156" s="42"/>
      <c r="D156" s="129">
        <f>((D144/100)+1)*((D145/100)+1)*((D146/100)+1)*((D147/100)+1)*((D148/100)+1)*((D149/100)+1)*((D150/100)+1)*((D151/100)+1)*((D152/100)+1)*((D153/100)+1)*((D154/100)+1)*((D155/100)+1)-1</f>
        <v>4.6206896551723942E-2</v>
      </c>
      <c r="E156" s="116"/>
      <c r="F156" s="130"/>
      <c r="G156" s="129">
        <f>((G144/100)+1)*((G145/100)+1)*((G146/100)+1)*((G147/100)+1)*((G148/100)+1)*((G149/100)+1)*((G150/100)+1)*((G151/100)+1)*((G152/100)+1)*((G153/100)+1)*((G154/100)+1)*((G155/100)+1)-1</f>
        <v>7.9824939900142056E-2</v>
      </c>
      <c r="H156" s="116"/>
      <c r="I156" s="130"/>
      <c r="J156" s="129">
        <f>((J144/100)+1)*((J145/100)+1)*((J146/100)+1)*((J147/100)+1)*((J148/100)+1)*((J149/100)+1)*((J150/100)+1)*((J151/100)+1)*((J152/100)+1)*((J153/100)+1)*((J154/100)+1)*((J155/100)+1)-1</f>
        <v>0.10054402579085275</v>
      </c>
      <c r="K156" s="116"/>
      <c r="L156" s="130"/>
      <c r="M156" s="129">
        <f>((M144/100)+1)*((M145/100)+1)*((M146/100)+1)*((M147/100)+1)*((M148/100)+1)*((M149/100)+1)*((M150/100)+1)*((M151/100)+1)*((M152/100)+1)*((M153/100)+1)*((M154/100)+1)*((M155/100)+1)-1</f>
        <v>0.13207473420888083</v>
      </c>
      <c r="N156" s="116"/>
      <c r="O156" s="130"/>
      <c r="P156" s="129">
        <f>((P144/100)+1)*((P145/100)+1)*((P146/100)+1)*((P147/100)+1)*((P148/100)+1)*((P149/100)+1)*((P150/100)+1)*((P151/100)+1)*((P152/100)+1)*((P153/100)+1)*((P154/100)+1)*((P155/100)+1)-1</f>
        <v>0.1490002587130872</v>
      </c>
    </row>
    <row r="157" spans="1:17" ht="15" customHeight="1" x14ac:dyDescent="0.25">
      <c r="A157" s="12">
        <v>36526</v>
      </c>
      <c r="B157" s="69">
        <v>183.5197632423756</v>
      </c>
      <c r="C157" s="38">
        <v>73.173000000000002</v>
      </c>
      <c r="D157" s="115">
        <f>((C157/C155)-1)*100</f>
        <v>0.49027686222808953</v>
      </c>
      <c r="E157" s="116">
        <v>174.2881182565084</v>
      </c>
      <c r="F157" s="116">
        <v>105.643</v>
      </c>
      <c r="G157" s="115">
        <f>((F157/F155)-1)*100</f>
        <v>0.50900026639266738</v>
      </c>
      <c r="H157" s="116">
        <v>169.29992053985461</v>
      </c>
      <c r="I157" s="116">
        <v>142.75200000000001</v>
      </c>
      <c r="J157" s="115">
        <f>((I157/I155)-1)*100</f>
        <v>0.52108272540349887</v>
      </c>
      <c r="K157" s="116">
        <v>162.55065926827362</v>
      </c>
      <c r="L157" s="116">
        <v>291.19</v>
      </c>
      <c r="M157" s="115">
        <f>((L157/L155)-1)*100</f>
        <v>0.53861823706107259</v>
      </c>
      <c r="N157" s="116">
        <v>159.28454953118629</v>
      </c>
      <c r="O157" s="116">
        <v>625.16</v>
      </c>
      <c r="P157" s="115">
        <f>((O157/O155)-1)*100</f>
        <v>0.54521768499604661</v>
      </c>
      <c r="Q157" s="215"/>
    </row>
    <row r="158" spans="1:17" ht="15" customHeight="1" x14ac:dyDescent="0.25">
      <c r="A158" s="12">
        <v>36557</v>
      </c>
      <c r="B158" s="69">
        <v>183.33667736757624</v>
      </c>
      <c r="C158" s="38">
        <v>73.099999999999994</v>
      </c>
      <c r="D158" s="115">
        <f>((C158/C157)-1)*100</f>
        <v>-9.9763573995881316E-2</v>
      </c>
      <c r="E158" s="116">
        <v>174.10169267825916</v>
      </c>
      <c r="F158" s="116">
        <v>105.53</v>
      </c>
      <c r="G158" s="115">
        <f>((F158/F157)-1)*100</f>
        <v>-0.10696402033263386</v>
      </c>
      <c r="H158" s="116">
        <v>169.09593330091676</v>
      </c>
      <c r="I158" s="116">
        <v>142.58000000000001</v>
      </c>
      <c r="J158" s="115">
        <f>((I158/I157)-1)*100</f>
        <v>-0.12048867966822918</v>
      </c>
      <c r="K158" s="116">
        <v>162.33853230470362</v>
      </c>
      <c r="L158" s="116">
        <v>290.81</v>
      </c>
      <c r="M158" s="115">
        <f>((L158/L157)-1)*100</f>
        <v>-0.13049898691576134</v>
      </c>
      <c r="N158" s="116">
        <v>159.07307378719935</v>
      </c>
      <c r="O158" s="116">
        <v>624.33000000000004</v>
      </c>
      <c r="P158" s="115">
        <f>((O158/O157)-1)*100</f>
        <v>-0.13276601190094217</v>
      </c>
      <c r="Q158" s="215"/>
    </row>
    <row r="159" spans="1:17" ht="15" customHeight="1" x14ac:dyDescent="0.25">
      <c r="A159" s="12">
        <v>36586</v>
      </c>
      <c r="B159" s="69">
        <v>183.48715890850721</v>
      </c>
      <c r="C159" s="38">
        <v>73.16</v>
      </c>
      <c r="D159" s="115">
        <f>((C159/C158)-1)*100</f>
        <v>8.2079343365260016E-2</v>
      </c>
      <c r="E159" s="116">
        <v>175.10806084402944</v>
      </c>
      <c r="F159" s="116">
        <v>106.14</v>
      </c>
      <c r="G159" s="115">
        <f>((F159/F158)-1)*100</f>
        <v>0.57803468208093012</v>
      </c>
      <c r="H159" s="116">
        <v>170.5902584233684</v>
      </c>
      <c r="I159" s="116">
        <v>143.84</v>
      </c>
      <c r="J159" s="115">
        <f>((I159/I158)-1)*100</f>
        <v>0.88371440594752215</v>
      </c>
      <c r="K159" s="116">
        <v>164.47096651743348</v>
      </c>
      <c r="L159" s="116">
        <v>294.63</v>
      </c>
      <c r="M159" s="115">
        <f>((L159/L158)-1)*100</f>
        <v>1.3135724356108769</v>
      </c>
      <c r="N159" s="116">
        <v>161.51396249490418</v>
      </c>
      <c r="O159" s="116">
        <v>633.91</v>
      </c>
      <c r="P159" s="115">
        <f>((O159/O158)-1)*100</f>
        <v>1.5344449249595549</v>
      </c>
      <c r="Q159" s="215"/>
    </row>
    <row r="160" spans="1:17" ht="15" customHeight="1" x14ac:dyDescent="0.25">
      <c r="A160" s="73" t="s">
        <v>46</v>
      </c>
      <c r="B160" s="189">
        <v>0.37220565939824379</v>
      </c>
      <c r="C160" s="38">
        <v>196.55799999999999</v>
      </c>
      <c r="D160" s="115"/>
      <c r="E160" s="131">
        <v>0.46632397522077235</v>
      </c>
      <c r="F160" s="116">
        <v>227.61</v>
      </c>
      <c r="G160" s="115"/>
      <c r="H160" s="131">
        <v>0.54435155785816736</v>
      </c>
      <c r="I160" s="116">
        <v>264.24099999999999</v>
      </c>
      <c r="J160" s="115"/>
      <c r="K160" s="131">
        <v>0.71727143257093473</v>
      </c>
      <c r="L160" s="116">
        <v>410.76499999999999</v>
      </c>
      <c r="M160" s="115"/>
      <c r="N160" s="132">
        <v>0.85612261848650062</v>
      </c>
      <c r="O160" s="116">
        <v>740.44299999999998</v>
      </c>
      <c r="P160" s="115"/>
      <c r="Q160" s="215"/>
    </row>
    <row r="161" spans="1:17" ht="15" customHeight="1" x14ac:dyDescent="0.25">
      <c r="A161" s="12">
        <v>36617</v>
      </c>
      <c r="B161" s="69">
        <v>183.59975074256846</v>
      </c>
      <c r="C161" s="38">
        <v>195.684</v>
      </c>
      <c r="D161" s="115">
        <v>6.13622417672266E-2</v>
      </c>
      <c r="E161" s="116">
        <v>175.07728749297382</v>
      </c>
      <c r="F161" s="116">
        <v>227.57</v>
      </c>
      <c r="G161" s="115">
        <f>(F161/F160-1)*100</f>
        <v>-1.7573920302282886E-2</v>
      </c>
      <c r="H161" s="116">
        <v>170.44241925692961</v>
      </c>
      <c r="I161" s="116">
        <v>264.012</v>
      </c>
      <c r="J161" s="115">
        <f>(I161/I160-1)*100</f>
        <v>-8.6663311143986288E-2</v>
      </c>
      <c r="K161" s="116">
        <v>164.07657093353595</v>
      </c>
      <c r="L161" s="116">
        <v>409.78</v>
      </c>
      <c r="M161" s="115">
        <f>(195.68/195.56-1)*100</f>
        <v>6.13622417672266E-2</v>
      </c>
      <c r="N161" s="116">
        <v>160.92653429178961</v>
      </c>
      <c r="O161" s="116">
        <v>737.75</v>
      </c>
      <c r="P161" s="115">
        <f>(195.68/195.56-1)*100</f>
        <v>6.13622417672266E-2</v>
      </c>
      <c r="Q161" s="215"/>
    </row>
    <row r="162" spans="1:17" ht="15" customHeight="1" x14ac:dyDescent="0.25">
      <c r="A162" s="12">
        <v>36647</v>
      </c>
      <c r="B162" s="69">
        <v>184.40851888477778</v>
      </c>
      <c r="C162" s="38">
        <v>196.54599999999999</v>
      </c>
      <c r="D162" s="115">
        <f t="shared" ref="D162:D169" si="30">((C162/C161)-1)*100</f>
        <v>0.44050612211523621</v>
      </c>
      <c r="E162" s="116">
        <v>175.83892793159953</v>
      </c>
      <c r="F162" s="116">
        <v>228.56</v>
      </c>
      <c r="G162" s="115">
        <f>((F162/F161)-1)*100</f>
        <v>0.43503097947885649</v>
      </c>
      <c r="H162" s="116">
        <v>171.17580481620675</v>
      </c>
      <c r="I162" s="116">
        <v>265.14800000000002</v>
      </c>
      <c r="J162" s="115">
        <f>((I162/I161)-1)*100</f>
        <v>0.43028347196341077</v>
      </c>
      <c r="K162" s="116">
        <v>164.76526169932657</v>
      </c>
      <c r="L162" s="116">
        <v>411.5</v>
      </c>
      <c r="M162" s="115">
        <f>(196.55/195.68-1)*100</f>
        <v>0.44460343417824788</v>
      </c>
      <c r="N162" s="116">
        <v>161.5896541348896</v>
      </c>
      <c r="O162" s="116">
        <v>740.79</v>
      </c>
      <c r="P162" s="115">
        <f>(196.55/195.68-1)*100</f>
        <v>0.44460343417824788</v>
      </c>
      <c r="Q162" s="215"/>
    </row>
    <row r="163" spans="1:17" ht="13.2" x14ac:dyDescent="0.25">
      <c r="A163" s="12">
        <v>36678</v>
      </c>
      <c r="B163" s="69">
        <v>188.09676432216173</v>
      </c>
      <c r="C163" s="38">
        <v>200.477</v>
      </c>
      <c r="D163" s="115">
        <f t="shared" si="30"/>
        <v>2.000040702939776</v>
      </c>
      <c r="E163" s="116">
        <v>179.72637150369599</v>
      </c>
      <c r="F163" s="116">
        <v>233.613</v>
      </c>
      <c r="G163" s="115">
        <f t="shared" ref="G163:G169" si="31">((F163/F162)-1)*100</f>
        <v>2.2107980399019844</v>
      </c>
      <c r="H163" s="116">
        <v>175.26559136376008</v>
      </c>
      <c r="I163" s="116">
        <v>271.483</v>
      </c>
      <c r="J163" s="115">
        <f t="shared" ref="J163:J169" si="32">((I163/I162)-1)*100</f>
        <v>2.3892316743856279</v>
      </c>
      <c r="K163" s="116">
        <v>169.35386412721061</v>
      </c>
      <c r="L163" s="116">
        <v>422.96</v>
      </c>
      <c r="M163" s="115">
        <f>(200.48/196.55-1)*100</f>
        <v>1.9994912236072082</v>
      </c>
      <c r="N163" s="116">
        <v>166.60667926360688</v>
      </c>
      <c r="O163" s="116">
        <v>763.79</v>
      </c>
      <c r="P163" s="115">
        <f>(200.48/196.55-1)*100</f>
        <v>1.9994912236072082</v>
      </c>
      <c r="Q163" s="215"/>
    </row>
    <row r="164" spans="1:17" ht="15" customHeight="1" x14ac:dyDescent="0.25">
      <c r="A164" s="12">
        <v>36708</v>
      </c>
      <c r="B164" s="69">
        <v>188.59684949594083</v>
      </c>
      <c r="C164" s="38">
        <v>201.01</v>
      </c>
      <c r="D164" s="115">
        <f t="shared" si="30"/>
        <v>0.26586590980510749</v>
      </c>
      <c r="E164" s="116">
        <v>180.79959212175945</v>
      </c>
      <c r="F164" s="116">
        <v>235.00800000000001</v>
      </c>
      <c r="G164" s="115">
        <f t="shared" si="31"/>
        <v>0.59714142620488353</v>
      </c>
      <c r="H164" s="116">
        <v>176.80273134319566</v>
      </c>
      <c r="I164" s="116">
        <v>273.86399999999998</v>
      </c>
      <c r="J164" s="115">
        <f t="shared" si="32"/>
        <v>0.87703465778703471</v>
      </c>
      <c r="K164" s="116">
        <v>171.88840630596331</v>
      </c>
      <c r="L164" s="116">
        <v>429.29</v>
      </c>
      <c r="M164" s="115">
        <f>(201.01/200.48-1)*100</f>
        <v>0.26436552274540226</v>
      </c>
      <c r="N164" s="116">
        <v>169.92227847910698</v>
      </c>
      <c r="O164" s="116">
        <v>778.99</v>
      </c>
      <c r="P164" s="115">
        <f>(201.01/200.48-1)*100</f>
        <v>0.26436552274540226</v>
      </c>
      <c r="Q164" s="215"/>
    </row>
    <row r="165" spans="1:17" ht="15" customHeight="1" x14ac:dyDescent="0.25">
      <c r="A165" s="12">
        <v>36739</v>
      </c>
      <c r="B165" s="69">
        <v>188.30693144960361</v>
      </c>
      <c r="C165" s="38">
        <v>200.70099999999999</v>
      </c>
      <c r="D165" s="115">
        <f t="shared" si="30"/>
        <v>-0.1537236953385368</v>
      </c>
      <c r="E165" s="116">
        <v>180.35799453411184</v>
      </c>
      <c r="F165" s="116">
        <v>234.434</v>
      </c>
      <c r="G165" s="115">
        <f t="shared" si="31"/>
        <v>-0.24424700435730085</v>
      </c>
      <c r="H165" s="116">
        <v>176.22880549619097</v>
      </c>
      <c r="I165" s="116">
        <v>272.97500000000002</v>
      </c>
      <c r="J165" s="115">
        <f t="shared" si="32"/>
        <v>-0.324613676861496</v>
      </c>
      <c r="K165" s="116">
        <v>171.04756292912592</v>
      </c>
      <c r="L165" s="116">
        <v>427.19</v>
      </c>
      <c r="M165" s="115">
        <f>(200.7/201.01-1)*100</f>
        <v>-0.15422118302572674</v>
      </c>
      <c r="N165" s="116">
        <v>168.86652188680301</v>
      </c>
      <c r="O165" s="116">
        <v>774.15</v>
      </c>
      <c r="P165" s="115">
        <f>(200.7/201.01-1)*100</f>
        <v>-0.15422118302572674</v>
      </c>
      <c r="Q165" s="215"/>
    </row>
    <row r="166" spans="1:17" ht="15" customHeight="1" x14ac:dyDescent="0.25">
      <c r="A166" s="12">
        <v>36770</v>
      </c>
      <c r="B166" s="69">
        <v>188.03202534094081</v>
      </c>
      <c r="C166" s="38">
        <v>200.40799999999999</v>
      </c>
      <c r="D166" s="115">
        <f t="shared" si="30"/>
        <v>-0.14598831097005771</v>
      </c>
      <c r="E166" s="116">
        <v>180.00410099697262</v>
      </c>
      <c r="F166" s="116">
        <v>233.97399999999999</v>
      </c>
      <c r="G166" s="115">
        <f t="shared" si="31"/>
        <v>-0.19621727223867458</v>
      </c>
      <c r="H166" s="116">
        <v>175.8156305332179</v>
      </c>
      <c r="I166" s="116">
        <v>272.33499999999998</v>
      </c>
      <c r="J166" s="115">
        <f t="shared" si="32"/>
        <v>-0.2344537045517181</v>
      </c>
      <c r="K166" s="116">
        <v>170.48299666182081</v>
      </c>
      <c r="L166" s="116">
        <v>425.78</v>
      </c>
      <c r="M166" s="115">
        <f>(200.41/200.7-1)*100</f>
        <v>-0.14449427005480686</v>
      </c>
      <c r="N166" s="116">
        <v>168.18595152151613</v>
      </c>
      <c r="O166" s="116">
        <v>771.03</v>
      </c>
      <c r="P166" s="115">
        <f>(200.41/200.7-1)*100</f>
        <v>-0.14449427005480686</v>
      </c>
      <c r="Q166" s="215"/>
    </row>
    <row r="167" spans="1:17" ht="15" customHeight="1" x14ac:dyDescent="0.25">
      <c r="A167" s="12">
        <v>36800</v>
      </c>
      <c r="B167" s="69">
        <v>188.0948878299524</v>
      </c>
      <c r="C167" s="38">
        <v>200.47499999999999</v>
      </c>
      <c r="D167" s="115">
        <f t="shared" si="30"/>
        <v>3.3431799129779449E-2</v>
      </c>
      <c r="E167" s="116">
        <v>179.9187049477934</v>
      </c>
      <c r="F167" s="116">
        <v>233.863</v>
      </c>
      <c r="G167" s="115">
        <f t="shared" si="31"/>
        <v>-4.7441168676853884E-2</v>
      </c>
      <c r="H167" s="116">
        <v>175.61227098112963</v>
      </c>
      <c r="I167" s="116">
        <v>272.02</v>
      </c>
      <c r="J167" s="115">
        <f t="shared" si="32"/>
        <v>-0.11566636679090081</v>
      </c>
      <c r="K167" s="116">
        <v>170.0305428447607</v>
      </c>
      <c r="L167" s="116">
        <v>424.65</v>
      </c>
      <c r="M167" s="115">
        <f>(200.47/200.41-1)*100</f>
        <v>2.9938625817083064E-2</v>
      </c>
      <c r="N167" s="116">
        <v>167.54028220060297</v>
      </c>
      <c r="O167" s="116">
        <v>768.07</v>
      </c>
      <c r="P167" s="115">
        <f>(200.47/200.41-1)*100</f>
        <v>2.9938625817083064E-2</v>
      </c>
      <c r="Q167" s="215"/>
    </row>
    <row r="168" spans="1:17" ht="15" customHeight="1" x14ac:dyDescent="0.25">
      <c r="A168" s="12">
        <v>36831</v>
      </c>
      <c r="B168" s="69">
        <v>188.79951065454551</v>
      </c>
      <c r="C168" s="38">
        <v>201.226</v>
      </c>
      <c r="D168" s="115">
        <f t="shared" si="30"/>
        <v>0.37461030053622668</v>
      </c>
      <c r="E168" s="116">
        <v>181.36889911628774</v>
      </c>
      <c r="F168" s="133">
        <v>235.74799999999999</v>
      </c>
      <c r="G168" s="115">
        <f t="shared" si="31"/>
        <v>0.80602746052176322</v>
      </c>
      <c r="H168" s="116">
        <v>177.66587966428153</v>
      </c>
      <c r="I168" s="133">
        <v>275.20100000000002</v>
      </c>
      <c r="J168" s="115">
        <f t="shared" si="32"/>
        <v>1.1693993088743637</v>
      </c>
      <c r="K168" s="116">
        <v>173.37790028778954</v>
      </c>
      <c r="L168" s="133">
        <v>433.01</v>
      </c>
      <c r="M168" s="115">
        <f>(201.23/200.47-1)*100</f>
        <v>0.37910909362997014</v>
      </c>
      <c r="N168" s="116">
        <v>171.90727537786034</v>
      </c>
      <c r="O168" s="133">
        <v>788.09</v>
      </c>
      <c r="P168" s="115">
        <f>(201.23/200.47-1)*100</f>
        <v>0.37910909362997014</v>
      </c>
      <c r="Q168" s="228"/>
    </row>
    <row r="169" spans="1:17" ht="15" customHeight="1" x14ac:dyDescent="0.25">
      <c r="A169" s="12">
        <v>36861</v>
      </c>
      <c r="B169" s="69">
        <v>188.58746703489433</v>
      </c>
      <c r="C169" s="38">
        <v>201</v>
      </c>
      <c r="D169" s="134">
        <f t="shared" si="30"/>
        <v>-0.11231153031914243</v>
      </c>
      <c r="E169" s="116">
        <v>181.15502432645144</v>
      </c>
      <c r="F169" s="135">
        <v>235.47</v>
      </c>
      <c r="G169" s="134">
        <f t="shared" si="31"/>
        <v>-0.11792252744455833</v>
      </c>
      <c r="H169" s="116">
        <v>177.46122894043395</v>
      </c>
      <c r="I169" s="38">
        <v>274.88400000000001</v>
      </c>
      <c r="J169" s="115">
        <f t="shared" si="32"/>
        <v>-0.11518853492538117</v>
      </c>
      <c r="K169" s="116">
        <v>173.17369546770047</v>
      </c>
      <c r="L169" s="41">
        <v>432.5</v>
      </c>
      <c r="M169" s="134">
        <f>(201/201.23-1)*100</f>
        <v>-0.11429707300103509</v>
      </c>
      <c r="N169" s="116">
        <v>171.70223174216491</v>
      </c>
      <c r="O169" s="230">
        <v>787.15</v>
      </c>
      <c r="P169" s="134">
        <f>(201/201.23-1)*100</f>
        <v>-0.11429707300103509</v>
      </c>
      <c r="Q169" s="231"/>
    </row>
    <row r="170" spans="1:17" s="20" customFormat="1" ht="15" customHeight="1" x14ac:dyDescent="0.25">
      <c r="A170" s="26" t="s">
        <v>21</v>
      </c>
      <c r="B170" s="69"/>
      <c r="C170" s="42"/>
      <c r="D170" s="136">
        <f>((D157/100)+1)*((D158/100)+1)*((D159/100)+1)*((D161/100)+1)*((D162/100)+1)*((D163/100)+1)*((D164/100)+1)*((D165/100)+1)*((D166/100)+1)*((D167/100)+1)*((D168/100)+1)*((D169/100)+1)-1</f>
        <v>3.2652093717769226E-2</v>
      </c>
      <c r="E170" s="116"/>
      <c r="F170" s="137"/>
      <c r="G170" s="136">
        <f>((G157/100)+1)*((G158/100)+1)*((G159/100)+1)*((G161/100)+1)*((G162/100)+1)*((G163/100)+1)*((G164/100)+1)*((G165/100)+1)*((G166/100)+1)*((G167/100)+1)*((G168/100)+1)*((G169/100)+1)-1</f>
        <v>4.4690284709397066E-2</v>
      </c>
      <c r="H170" s="116"/>
      <c r="I170" s="137"/>
      <c r="J170" s="136">
        <f>((J157/100)+1)*((J158/100)+1)*((J159/100)+1)*((J161/100)+1)*((J162/100)+1)*((J163/100)+1)*((J164/100)+1)*((J165/100)+1)*((J166/100)+1)*((J167/100)+1)*((J168/100)+1)*((J169/100)+1)-1</f>
        <v>5.3668236700310734E-2</v>
      </c>
      <c r="K170" s="116"/>
      <c r="L170" s="137"/>
      <c r="M170" s="136">
        <f>((M157/100)+1)*((M158/100)+1)*((M159/100)+1)*((M161/100)+1)*((M162/100)+1)*((M163/100)+1)*((M164/100)+1)*((M165/100)+1)*((M166/100)+1)*((M167/100)+1)*((M168/100)+1)*((M169/100)+1)-1</f>
        <v>4.5561180260972112E-2</v>
      </c>
      <c r="N170" s="116"/>
      <c r="O170" s="137"/>
      <c r="P170" s="136">
        <f>((P157/100)+1)*((P158/100)+1)*((P159/100)+1)*((P161/100)+1)*((P162/100)+1)*((P163/100)+1)*((P164/100)+1)*((P165/100)+1)*((P166/100)+1)*((P167/100)+1)*((P168/100)+1)*((P169/100)+1)-1</f>
        <v>4.7885589313833021E-2</v>
      </c>
    </row>
    <row r="171" spans="1:17" ht="15" customHeight="1" x14ac:dyDescent="0.25">
      <c r="A171" s="12">
        <v>36892</v>
      </c>
      <c r="B171" s="69">
        <v>188.77136327140599</v>
      </c>
      <c r="C171" s="38">
        <v>201.196</v>
      </c>
      <c r="D171" s="138">
        <f>((C171/C169)-1)*100</f>
        <v>9.7512437810953756E-2</v>
      </c>
      <c r="E171" s="116">
        <v>181.14733098868754</v>
      </c>
      <c r="F171" s="139">
        <v>235.46</v>
      </c>
      <c r="G171" s="138">
        <f>((F171/F169)-1)*100</f>
        <v>-4.2468254979333153E-3</v>
      </c>
      <c r="H171" s="116">
        <v>177.29402219760581</v>
      </c>
      <c r="I171" s="139">
        <v>274.625</v>
      </c>
      <c r="J171" s="138">
        <f>((I171/I169)-1)*100</f>
        <v>-9.4221562550023119E-2</v>
      </c>
      <c r="K171" s="116">
        <v>172.68120148983854</v>
      </c>
      <c r="L171" s="139">
        <v>431.27</v>
      </c>
      <c r="M171" s="138">
        <f>(201.2/201-1)*100</f>
        <v>9.9502487562186381E-2</v>
      </c>
      <c r="N171" s="116">
        <v>170.95622191867741</v>
      </c>
      <c r="O171" s="139">
        <v>783.73</v>
      </c>
      <c r="P171" s="138">
        <f>(201.2/201-1)*100</f>
        <v>9.9502487562186381E-2</v>
      </c>
      <c r="Q171" s="215"/>
    </row>
    <row r="172" spans="1:17" ht="15" customHeight="1" x14ac:dyDescent="0.25">
      <c r="A172" s="12">
        <v>36923</v>
      </c>
      <c r="B172" s="69">
        <v>188.88301455785947</v>
      </c>
      <c r="C172" s="38">
        <v>201.315</v>
      </c>
      <c r="D172" s="138">
        <f t="shared" ref="D172:D182" si="33">((C172/C171)-1)*100</f>
        <v>5.9146305095536533E-2</v>
      </c>
      <c r="E172" s="116">
        <v>181.16271766421534</v>
      </c>
      <c r="F172" s="139">
        <v>235.48</v>
      </c>
      <c r="G172" s="138">
        <f>((F172/F171)-1)*100</f>
        <v>8.4940117217380262E-3</v>
      </c>
      <c r="H172" s="116">
        <v>177.22623568024304</v>
      </c>
      <c r="I172" s="139">
        <v>274.52</v>
      </c>
      <c r="J172" s="138">
        <f>((I172/I171)-1)*100</f>
        <v>-3.8233955393729424E-2</v>
      </c>
      <c r="K172" s="116">
        <v>172.44896855718827</v>
      </c>
      <c r="L172" s="139">
        <v>430.69</v>
      </c>
      <c r="M172" s="138">
        <f>(201.32/201.2-1)*100</f>
        <v>5.9642147117289213E-2</v>
      </c>
      <c r="N172" s="116">
        <v>170.59412358330044</v>
      </c>
      <c r="O172" s="139">
        <v>782.07</v>
      </c>
      <c r="P172" s="138">
        <f>(201.32/201.2-1)*100</f>
        <v>5.9642147117289213E-2</v>
      </c>
      <c r="Q172" s="215"/>
    </row>
    <row r="173" spans="1:17" ht="15" customHeight="1" x14ac:dyDescent="0.25">
      <c r="A173" s="12">
        <v>36951</v>
      </c>
      <c r="B173" s="69">
        <v>188.98340689105714</v>
      </c>
      <c r="C173" s="38">
        <v>201.422</v>
      </c>
      <c r="D173" s="138">
        <f t="shared" si="33"/>
        <v>5.3150535230850338E-2</v>
      </c>
      <c r="E173" s="116">
        <v>181.56277122793793</v>
      </c>
      <c r="F173" s="139">
        <v>236</v>
      </c>
      <c r="G173" s="138">
        <f t="shared" ref="G173:G182" si="34">((F173/F172)-1)*100</f>
        <v>0.22082554781723829</v>
      </c>
      <c r="H173" s="116">
        <v>177.87246714576804</v>
      </c>
      <c r="I173" s="139">
        <v>275.52100000000002</v>
      </c>
      <c r="J173" s="138">
        <f t="shared" ref="J173:J182" si="35">((I173/I172)-1)*100</f>
        <v>0.36463645636020114</v>
      </c>
      <c r="K173" s="116">
        <v>173.61413723652007</v>
      </c>
      <c r="L173" s="139">
        <v>433.6</v>
      </c>
      <c r="M173" s="138">
        <f>(201.42/201.32-1)*100</f>
        <v>4.9672163719449713E-2</v>
      </c>
      <c r="N173" s="116">
        <v>172.16467058011625</v>
      </c>
      <c r="O173" s="139">
        <v>789.27</v>
      </c>
      <c r="P173" s="138">
        <f>(201.42/201.32-1)*100</f>
        <v>4.9672163719449713E-2</v>
      </c>
      <c r="Q173" s="215"/>
    </row>
    <row r="174" spans="1:17" ht="15" customHeight="1" x14ac:dyDescent="0.25">
      <c r="A174" s="12">
        <v>36982</v>
      </c>
      <c r="B174" s="69">
        <v>189.45252994338273</v>
      </c>
      <c r="C174" s="38">
        <v>201.922</v>
      </c>
      <c r="D174" s="138">
        <f t="shared" si="33"/>
        <v>0.24823504880300273</v>
      </c>
      <c r="E174" s="116">
        <v>182.06283818259112</v>
      </c>
      <c r="F174" s="139">
        <v>236.65</v>
      </c>
      <c r="G174" s="138">
        <f t="shared" si="34"/>
        <v>0.27542372881355082</v>
      </c>
      <c r="H174" s="116">
        <v>178.39797405179934</v>
      </c>
      <c r="I174" s="139">
        <v>276.33499999999998</v>
      </c>
      <c r="J174" s="138">
        <f t="shared" si="35"/>
        <v>0.29544027496994918</v>
      </c>
      <c r="K174" s="116">
        <v>174.20673161638641</v>
      </c>
      <c r="L174" s="139">
        <v>435.08</v>
      </c>
      <c r="M174" s="138">
        <f>(201.92/201.42-1)*100</f>
        <v>0.24823751365306013</v>
      </c>
      <c r="N174" s="116">
        <v>172.81688384684952</v>
      </c>
      <c r="O174" s="139">
        <v>792.26</v>
      </c>
      <c r="P174" s="138">
        <f>(201.92/201.42-1)*100</f>
        <v>0.24823751365306013</v>
      </c>
      <c r="Q174" s="215"/>
    </row>
    <row r="175" spans="1:17" ht="15" customHeight="1" x14ac:dyDescent="0.25">
      <c r="A175" s="12">
        <v>37012</v>
      </c>
      <c r="B175" s="69">
        <v>195.81665327123193</v>
      </c>
      <c r="C175" s="39">
        <v>208.70500000000001</v>
      </c>
      <c r="D175" s="138">
        <f t="shared" si="33"/>
        <v>3.3592179158288937</v>
      </c>
      <c r="E175" s="116">
        <v>188.03286828737413</v>
      </c>
      <c r="F175" s="139">
        <v>244.41</v>
      </c>
      <c r="G175" s="138">
        <f t="shared" si="34"/>
        <v>3.2791041622649342</v>
      </c>
      <c r="H175" s="116">
        <v>184.13723252184656</v>
      </c>
      <c r="I175" s="139">
        <v>285.22500000000002</v>
      </c>
      <c r="J175" s="138">
        <f t="shared" si="35"/>
        <v>3.2171096676135935</v>
      </c>
      <c r="K175" s="116">
        <v>179.56810914774482</v>
      </c>
      <c r="L175" s="139">
        <v>448.47</v>
      </c>
      <c r="M175" s="138">
        <f>(208.71/201.92-1)*100</f>
        <v>3.3627179080824243</v>
      </c>
      <c r="N175" s="116">
        <v>177.94297473923453</v>
      </c>
      <c r="O175" s="139">
        <v>815.76</v>
      </c>
      <c r="P175" s="138">
        <f>(208.71/201.92-1)*100</f>
        <v>3.3627179080824243</v>
      </c>
      <c r="Q175" s="215"/>
    </row>
    <row r="176" spans="1:17" ht="15" customHeight="1" x14ac:dyDescent="0.25">
      <c r="A176" s="12">
        <v>37043</v>
      </c>
      <c r="B176" s="69">
        <v>196.20039592803428</v>
      </c>
      <c r="C176" s="38">
        <v>209.114</v>
      </c>
      <c r="D176" s="138">
        <f t="shared" si="33"/>
        <v>0.19597038882632756</v>
      </c>
      <c r="E176" s="116">
        <v>188.632948632958</v>
      </c>
      <c r="F176" s="139">
        <v>245.19</v>
      </c>
      <c r="G176" s="138">
        <f t="shared" si="34"/>
        <v>0.31913587823739764</v>
      </c>
      <c r="H176" s="116">
        <v>184.90870764802276</v>
      </c>
      <c r="I176" s="139">
        <v>286.42</v>
      </c>
      <c r="J176" s="138">
        <f t="shared" si="35"/>
        <v>0.41896748181260435</v>
      </c>
      <c r="K176" s="116">
        <v>180.7172617627559</v>
      </c>
      <c r="L176" s="139">
        <v>451.34</v>
      </c>
      <c r="M176" s="138">
        <f>(209.11/208.71-1)*100</f>
        <v>0.19165349048919644</v>
      </c>
      <c r="N176" s="116">
        <v>179.39354939601583</v>
      </c>
      <c r="O176" s="139">
        <v>822.41</v>
      </c>
      <c r="P176" s="138">
        <f>(209.11/208.71-1)*100</f>
        <v>0.19165349048919644</v>
      </c>
      <c r="Q176" s="215"/>
    </row>
    <row r="177" spans="1:17" ht="15" customHeight="1" x14ac:dyDescent="0.25">
      <c r="A177" s="12">
        <v>37073</v>
      </c>
      <c r="B177" s="69">
        <v>198.76649902425535</v>
      </c>
      <c r="C177" s="43">
        <v>211.84899999999999</v>
      </c>
      <c r="D177" s="138">
        <f t="shared" si="33"/>
        <v>1.3078990407146218</v>
      </c>
      <c r="E177" s="116">
        <v>191.07943004187683</v>
      </c>
      <c r="F177" s="139">
        <v>248.37</v>
      </c>
      <c r="G177" s="138">
        <f t="shared" si="34"/>
        <v>1.2969533830906599</v>
      </c>
      <c r="H177" s="116">
        <v>187.28510927099731</v>
      </c>
      <c r="I177" s="139">
        <v>290.101</v>
      </c>
      <c r="J177" s="138">
        <f t="shared" si="35"/>
        <v>1.2851756162279182</v>
      </c>
      <c r="K177" s="116">
        <v>182.99955092845741</v>
      </c>
      <c r="L177" s="139">
        <v>457.04</v>
      </c>
      <c r="M177" s="138">
        <f>(211.85/209.11-1)*100</f>
        <v>1.3103151451389072</v>
      </c>
      <c r="N177" s="116">
        <v>181.62721623593171</v>
      </c>
      <c r="O177" s="139">
        <v>832.65</v>
      </c>
      <c r="P177" s="138">
        <f>(211.85/209.11-1)*100</f>
        <v>1.3103151451389072</v>
      </c>
      <c r="Q177" s="215"/>
    </row>
    <row r="178" spans="1:17" ht="15" customHeight="1" x14ac:dyDescent="0.25">
      <c r="A178" s="12">
        <v>37104</v>
      </c>
      <c r="B178" s="69">
        <v>198.72521619565072</v>
      </c>
      <c r="C178" s="43">
        <v>211.80500000000001</v>
      </c>
      <c r="D178" s="138">
        <f t="shared" si="33"/>
        <v>-2.0769510358786825E-2</v>
      </c>
      <c r="E178" s="116">
        <v>191.04096335305735</v>
      </c>
      <c r="F178" s="139">
        <v>248.32</v>
      </c>
      <c r="G178" s="138">
        <f t="shared" si="34"/>
        <v>-2.0131255787736446E-2</v>
      </c>
      <c r="H178" s="116">
        <v>187.25670349229293</v>
      </c>
      <c r="I178" s="139">
        <v>290.05700000000002</v>
      </c>
      <c r="J178" s="138">
        <f t="shared" si="35"/>
        <v>-1.5167131447313409E-2</v>
      </c>
      <c r="K178" s="116">
        <v>182.9811324544886</v>
      </c>
      <c r="L178" s="139">
        <v>456.99400000000003</v>
      </c>
      <c r="M178" s="138">
        <f>(211.8/211.85-1)*100</f>
        <v>-2.3601604909129215E-2</v>
      </c>
      <c r="N178" s="116">
        <v>181.61630965956493</v>
      </c>
      <c r="O178" s="139">
        <v>832.6</v>
      </c>
      <c r="P178" s="138">
        <f>(211.8/211.85-1)*100</f>
        <v>-2.3601604909129215E-2</v>
      </c>
      <c r="Q178" s="228"/>
    </row>
    <row r="179" spans="1:17" ht="15" customHeight="1" x14ac:dyDescent="0.25">
      <c r="A179" s="12">
        <v>37135</v>
      </c>
      <c r="B179" s="69">
        <v>199.80982869262755</v>
      </c>
      <c r="C179" s="43">
        <v>212.96100000000001</v>
      </c>
      <c r="D179" s="138">
        <f t="shared" si="33"/>
        <v>0.54578503812470203</v>
      </c>
      <c r="E179" s="116">
        <v>192.42576415055856</v>
      </c>
      <c r="F179" s="139">
        <v>250.12</v>
      </c>
      <c r="G179" s="138">
        <f t="shared" si="34"/>
        <v>0.72487113402062153</v>
      </c>
      <c r="H179" s="116">
        <v>188.89649162659211</v>
      </c>
      <c r="I179" s="139">
        <v>292.59699999999998</v>
      </c>
      <c r="J179" s="138">
        <f t="shared" si="35"/>
        <v>0.87568995059590371</v>
      </c>
      <c r="K179" s="116">
        <v>185.18173969215442</v>
      </c>
      <c r="L179" s="139">
        <v>462.49</v>
      </c>
      <c r="M179" s="138">
        <f>(212.96/211.8-1)*100</f>
        <v>0.54768649669498792</v>
      </c>
      <c r="N179" s="116">
        <v>184.26442640141832</v>
      </c>
      <c r="O179" s="139">
        <v>844.74</v>
      </c>
      <c r="P179" s="138">
        <f>(212.96/211.8-1)*100</f>
        <v>0.54768649669498792</v>
      </c>
      <c r="Q179" s="228"/>
    </row>
    <row r="180" spans="1:17" ht="15" customHeight="1" x14ac:dyDescent="0.25">
      <c r="A180" s="12">
        <v>37165</v>
      </c>
      <c r="B180" s="69">
        <v>199.69442442175543</v>
      </c>
      <c r="C180" s="43">
        <v>212.83799999999999</v>
      </c>
      <c r="D180" s="138">
        <f t="shared" si="33"/>
        <v>-5.7757054108509287E-2</v>
      </c>
      <c r="E180" s="116">
        <v>192.7411909988783</v>
      </c>
      <c r="F180" s="139">
        <v>250.53</v>
      </c>
      <c r="G180" s="138">
        <f t="shared" si="34"/>
        <v>0.1639213177674792</v>
      </c>
      <c r="H180" s="116">
        <v>189.54336867799674</v>
      </c>
      <c r="I180" s="139">
        <v>293.59899999999999</v>
      </c>
      <c r="J180" s="138">
        <f t="shared" si="35"/>
        <v>0.34245053777037793</v>
      </c>
      <c r="K180" s="116">
        <v>186.54310515941495</v>
      </c>
      <c r="L180" s="139">
        <v>465.89</v>
      </c>
      <c r="M180" s="138">
        <f>(212.84/212.96-1)*100</f>
        <v>-5.6348610067624705E-2</v>
      </c>
      <c r="N180" s="116">
        <v>186.18398384197096</v>
      </c>
      <c r="O180" s="139">
        <v>853.54</v>
      </c>
      <c r="P180" s="138">
        <f>(212.84/212.96-1)*100</f>
        <v>-5.6348610067624705E-2</v>
      </c>
      <c r="Q180" s="228"/>
    </row>
    <row r="181" spans="1:17" ht="15" customHeight="1" x14ac:dyDescent="0.25">
      <c r="A181" s="12">
        <v>37196</v>
      </c>
      <c r="B181" s="69">
        <v>199.51428116966238</v>
      </c>
      <c r="C181" s="43">
        <v>212.64599999999999</v>
      </c>
      <c r="D181" s="138">
        <f t="shared" si="33"/>
        <v>-9.0209455078515965E-2</v>
      </c>
      <c r="E181" s="116">
        <v>192.43345748832246</v>
      </c>
      <c r="F181" s="139">
        <v>250.13</v>
      </c>
      <c r="G181" s="138">
        <f t="shared" si="34"/>
        <v>-0.15966151758273206</v>
      </c>
      <c r="H181" s="116">
        <v>189.14245984673698</v>
      </c>
      <c r="I181" s="139">
        <v>292.97800000000001</v>
      </c>
      <c r="J181" s="138">
        <f t="shared" si="35"/>
        <v>-0.2115129819924344</v>
      </c>
      <c r="K181" s="116">
        <v>185.92648668306757</v>
      </c>
      <c r="L181" s="139">
        <v>464.35</v>
      </c>
      <c r="M181" s="138">
        <f>(212.65/212.84-1)*100</f>
        <v>-8.9268934410824397E-2</v>
      </c>
      <c r="N181" s="116">
        <v>185.40089165883643</v>
      </c>
      <c r="O181" s="139">
        <v>849.95</v>
      </c>
      <c r="P181" s="138">
        <f>(212.65/212.84-1)*100</f>
        <v>-8.9268934410824397E-2</v>
      </c>
      <c r="Q181" s="228"/>
    </row>
    <row r="182" spans="1:17" ht="15" customHeight="1" x14ac:dyDescent="0.25">
      <c r="A182" s="12">
        <v>37226</v>
      </c>
      <c r="B182" s="69">
        <v>199.26658419803445</v>
      </c>
      <c r="C182" s="43">
        <v>212.38200000000001</v>
      </c>
      <c r="D182" s="138">
        <f t="shared" si="33"/>
        <v>-0.12414999576760843</v>
      </c>
      <c r="E182" s="116">
        <v>192.09495062671107</v>
      </c>
      <c r="F182" s="139">
        <v>249.69</v>
      </c>
      <c r="G182" s="138">
        <f t="shared" si="34"/>
        <v>-0.17590852756566022</v>
      </c>
      <c r="H182" s="116">
        <v>188.72541136848608</v>
      </c>
      <c r="I182" s="139">
        <v>292.33199999999999</v>
      </c>
      <c r="J182" s="138">
        <f t="shared" si="35"/>
        <v>-0.22049437159105123</v>
      </c>
      <c r="K182" s="116">
        <v>185.34190033536154</v>
      </c>
      <c r="L182" s="139">
        <v>462.89</v>
      </c>
      <c r="M182" s="138">
        <f>(212.38/212.65-1)*100</f>
        <v>-0.12696919821303387</v>
      </c>
      <c r="N182" s="116">
        <v>184.68105761862915</v>
      </c>
      <c r="O182" s="139">
        <v>846.65</v>
      </c>
      <c r="P182" s="138">
        <f>(212.38/212.65-1)*100</f>
        <v>-0.12696919821303387</v>
      </c>
      <c r="Q182" s="228"/>
    </row>
    <row r="183" spans="1:17" s="20" customFormat="1" ht="15" customHeight="1" x14ac:dyDescent="0.25">
      <c r="A183" s="26" t="s">
        <v>22</v>
      </c>
      <c r="B183" s="69"/>
      <c r="C183" s="42"/>
      <c r="D183" s="136">
        <f>((D171/100)+1)*((D172/100)+1)*((D173/100)+1)*((D174/100)+1)*((D175/100)+1)*((D176/100)+1)*((D177/100)+1)*((D178/100)+1)*((D179/100)+1)*((D180/100)+1)*((D181/100)+1)*((D182/100)+1)-1</f>
        <v>5.6626865671641768E-2</v>
      </c>
      <c r="E183" s="116"/>
      <c r="F183" s="137"/>
      <c r="G183" s="136">
        <f>((G171/100)+1)*((G172/100)+1)*((G173/100)+1)*((G174/100)+1)*((G175/100)+1)*((G176/100)+1)*((G177/100)+1)*((G178/100)+1)*((G179/100)+1)*((G180/100)+1)*((G181/100)+1)*((G182/100)+1)-1</f>
        <v>6.0389858580710998E-2</v>
      </c>
      <c r="H183" s="116"/>
      <c r="I183" s="137"/>
      <c r="J183" s="136">
        <f>((J171/100)+1)*((J172/100)+1)*((J173/100)+1)*((J174/100)+1)*((J175/100)+1)*((J176/100)+1)*((J177/100)+1)*((J178/100)+1)*((J179/100)+1)*((J180/100)+1)*((J181/100)+1)*((J182/100)+1)-1</f>
        <v>6.3474047234469921E-2</v>
      </c>
      <c r="K183" s="116"/>
      <c r="L183" s="137"/>
      <c r="M183" s="136">
        <f>((M171/100)+1)*((M172/100)+1)*((M173/100)+1)*((M174/100)+1)*((M175/100)+1)*((M176/100)+1)*((M177/100)+1)*((M178/100)+1)*((M179/100)+1)*((M180/100)+1)*((M181/100)+1)*((M182/100)+1)-1</f>
        <v>5.661691542288505E-2</v>
      </c>
      <c r="N183" s="116"/>
      <c r="O183" s="137"/>
      <c r="P183" s="136">
        <f>((P171/100)+1)*((P172/100)+1)*((P173/100)+1)*((P174/100)+1)*((P175/100)+1)*((P176/100)+1)*((P177/100)+1)*((P178/100)+1)*((P179/100)+1)*((P180/100)+1)*((P181/100)+1)*((P182/100)+1)-1</f>
        <v>5.661691542288505E-2</v>
      </c>
    </row>
    <row r="184" spans="1:17" ht="15" customHeight="1" x14ac:dyDescent="0.25">
      <c r="A184" s="12">
        <v>37257</v>
      </c>
      <c r="B184" s="69">
        <v>199.8755059199531</v>
      </c>
      <c r="C184" s="43">
        <v>213.03100000000001</v>
      </c>
      <c r="D184" s="138">
        <f>((C184/C182)-1)*100</f>
        <v>0.30558145228880562</v>
      </c>
      <c r="E184" s="116">
        <v>192.74888433664219</v>
      </c>
      <c r="F184" s="139">
        <v>250.54</v>
      </c>
      <c r="G184" s="138">
        <v>0.37</v>
      </c>
      <c r="H184" s="116">
        <v>189.41941618910482</v>
      </c>
      <c r="I184" s="139">
        <v>293.40699999999998</v>
      </c>
      <c r="J184" s="138">
        <f>((I184/I182)-1)*100</f>
        <v>0.36773257802771298</v>
      </c>
      <c r="K184" s="116">
        <v>186.13669752727688</v>
      </c>
      <c r="L184" s="139">
        <v>464.875</v>
      </c>
      <c r="M184" s="138">
        <f>(213.03/212.38-1)*100</f>
        <v>0.30605518410395938</v>
      </c>
      <c r="N184" s="116">
        <v>185.55969141073666</v>
      </c>
      <c r="O184" s="139">
        <v>850.678</v>
      </c>
      <c r="P184" s="138">
        <f>(213.03/212.38-1)*100</f>
        <v>0.30605518410395938</v>
      </c>
      <c r="Q184" s="228"/>
    </row>
    <row r="185" spans="1:17" ht="15" customHeight="1" x14ac:dyDescent="0.25">
      <c r="A185" s="232" t="s">
        <v>47</v>
      </c>
      <c r="B185" s="74">
        <v>1.0003709756189187</v>
      </c>
      <c r="C185" s="43">
        <v>212.952</v>
      </c>
      <c r="D185" s="138"/>
      <c r="E185" s="140">
        <v>1.0006150503622406</v>
      </c>
      <c r="F185" s="139">
        <v>250.386</v>
      </c>
      <c r="G185" s="138"/>
      <c r="H185" s="131">
        <v>1.0008152322217976</v>
      </c>
      <c r="I185" s="139">
        <v>293.16800000000001</v>
      </c>
      <c r="J185" s="138"/>
      <c r="K185" s="131">
        <v>1.0012470492961387</v>
      </c>
      <c r="L185" s="139">
        <v>464.29599999999999</v>
      </c>
      <c r="M185" s="138"/>
      <c r="N185" s="131">
        <v>1.0015835955979575</v>
      </c>
      <c r="O185" s="139">
        <v>849.33299999999997</v>
      </c>
      <c r="P185" s="138"/>
      <c r="Q185" s="228"/>
    </row>
    <row r="186" spans="1:17" ht="15" customHeight="1" x14ac:dyDescent="0.25">
      <c r="A186" s="12">
        <v>37288</v>
      </c>
      <c r="B186" s="69">
        <v>200.23592608164805</v>
      </c>
      <c r="C186" s="43">
        <v>213.33600000000001</v>
      </c>
      <c r="D186" s="138">
        <f>((C186/C185)-1)*100</f>
        <v>0.18032232615801114</v>
      </c>
      <c r="E186" s="116">
        <v>193.40860889742635</v>
      </c>
      <c r="F186" s="139">
        <v>251.24299999999999</v>
      </c>
      <c r="G186" s="138">
        <v>0.48</v>
      </c>
      <c r="H186" s="116">
        <v>190.32138879525556</v>
      </c>
      <c r="I186" s="139">
        <v>294.56400000000002</v>
      </c>
      <c r="J186" s="138">
        <f>((I186/I185)-1)*100</f>
        <v>0.47617748185342368</v>
      </c>
      <c r="K186" s="116">
        <v>187.56230122924072</v>
      </c>
      <c r="L186" s="139">
        <v>467.85199999999998</v>
      </c>
      <c r="M186" s="138">
        <f>((L186/L185)-1)*100</f>
        <v>0.76589072488240095</v>
      </c>
      <c r="N186" s="116">
        <v>187.39839350156885</v>
      </c>
      <c r="O186" s="139">
        <v>857.74900000000002</v>
      </c>
      <c r="P186" s="138">
        <f>((O186/O185)-1)*100</f>
        <v>0.99089520835762279</v>
      </c>
      <c r="Q186" s="228"/>
    </row>
    <row r="187" spans="1:17" ht="15" customHeight="1" x14ac:dyDescent="0.25">
      <c r="A187" s="12">
        <v>37316</v>
      </c>
      <c r="B187" s="69">
        <v>200.00033894470681</v>
      </c>
      <c r="C187" s="43">
        <v>213.08500000000001</v>
      </c>
      <c r="D187" s="138">
        <f t="shared" ref="D187:D196" si="36">((C187/C186)-1)*100</f>
        <v>-0.11765477931525714</v>
      </c>
      <c r="E187" s="116">
        <v>192.98829429977388</v>
      </c>
      <c r="F187" s="139">
        <v>250.697</v>
      </c>
      <c r="G187" s="138">
        <v>-0.3</v>
      </c>
      <c r="H187" s="116">
        <v>189.7502256263177</v>
      </c>
      <c r="I187" s="139">
        <v>293.68</v>
      </c>
      <c r="J187" s="138">
        <f t="shared" ref="J187:J196" si="37">((I187/I186)-1)*100</f>
        <v>-0.30010456131774887</v>
      </c>
      <c r="K187" s="116">
        <v>186.67029666319195</v>
      </c>
      <c r="L187" s="139">
        <v>465.62700000000001</v>
      </c>
      <c r="M187" s="138">
        <f t="shared" ref="M187:M196" si="38">((L187/L186)-1)*100</f>
        <v>-0.47557774680880849</v>
      </c>
      <c r="N187" s="116">
        <v>186.25204489527172</v>
      </c>
      <c r="O187" s="139">
        <v>852.50199999999995</v>
      </c>
      <c r="P187" s="138">
        <f t="shared" ref="P187:P196" si="39">((O187/O186)-1)*100</f>
        <v>-0.61171741383552192</v>
      </c>
    </row>
    <row r="188" spans="1:17" ht="15" customHeight="1" x14ac:dyDescent="0.25">
      <c r="A188" s="12">
        <v>37347</v>
      </c>
      <c r="B188" s="69">
        <v>200.58883748997431</v>
      </c>
      <c r="C188" s="43">
        <v>213.71199999999999</v>
      </c>
      <c r="D188" s="138">
        <f t="shared" si="36"/>
        <v>0.29424877396342364</v>
      </c>
      <c r="E188" s="116">
        <v>194.43476156898444</v>
      </c>
      <c r="F188" s="139">
        <v>252.57599999999999</v>
      </c>
      <c r="G188" s="138">
        <v>1.1299999999999999</v>
      </c>
      <c r="H188" s="116">
        <v>191.88950306110638</v>
      </c>
      <c r="I188" s="139">
        <v>296.99099999999999</v>
      </c>
      <c r="J188" s="138">
        <f t="shared" si="37"/>
        <v>1.1274175973849054</v>
      </c>
      <c r="K188" s="116">
        <v>190.28882844438587</v>
      </c>
      <c r="L188" s="139">
        <v>474.65300000000002</v>
      </c>
      <c r="M188" s="138">
        <f t="shared" si="38"/>
        <v>1.9384614723802596</v>
      </c>
      <c r="N188" s="116">
        <v>191.03472401485431</v>
      </c>
      <c r="O188" s="139">
        <v>874.39300000000003</v>
      </c>
      <c r="P188" s="138">
        <f t="shared" si="39"/>
        <v>2.5678532132475951</v>
      </c>
    </row>
    <row r="189" spans="1:17" ht="15" customHeight="1" x14ac:dyDescent="0.25">
      <c r="A189" s="12">
        <v>37377</v>
      </c>
      <c r="B189" s="69">
        <v>207.59544297709087</v>
      </c>
      <c r="C189" s="43">
        <v>221.17699999999999</v>
      </c>
      <c r="D189" s="138">
        <f t="shared" si="36"/>
        <v>3.4930186419106057</v>
      </c>
      <c r="E189" s="116">
        <v>200.94270956999875</v>
      </c>
      <c r="F189" s="139">
        <v>261.02999999999997</v>
      </c>
      <c r="G189" s="138">
        <v>3.23</v>
      </c>
      <c r="H189" s="116">
        <v>198.08313443829888</v>
      </c>
      <c r="I189" s="139">
        <v>306.577</v>
      </c>
      <c r="J189" s="138">
        <f t="shared" si="37"/>
        <v>3.2277072369196524</v>
      </c>
      <c r="K189" s="116">
        <v>195.94513964545663</v>
      </c>
      <c r="L189" s="139">
        <v>488.762</v>
      </c>
      <c r="M189" s="138">
        <f t="shared" si="38"/>
        <v>2.9724872696475169</v>
      </c>
      <c r="N189" s="116">
        <v>196.34065545234836</v>
      </c>
      <c r="O189" s="139">
        <v>898.67899999999997</v>
      </c>
      <c r="P189" s="138">
        <f t="shared" si="39"/>
        <v>2.7774696275015831</v>
      </c>
    </row>
    <row r="190" spans="1:17" ht="15" customHeight="1" x14ac:dyDescent="0.25">
      <c r="A190" s="12">
        <v>37408</v>
      </c>
      <c r="B190" s="69">
        <v>207.70150411842295</v>
      </c>
      <c r="C190" s="43">
        <v>221.29</v>
      </c>
      <c r="D190" s="138">
        <f t="shared" si="36"/>
        <v>5.1090303241285717E-2</v>
      </c>
      <c r="E190" s="116">
        <v>201.07973520806132</v>
      </c>
      <c r="F190" s="139">
        <v>261.20800000000003</v>
      </c>
      <c r="G190" s="138">
        <v>0.08</v>
      </c>
      <c r="H190" s="116">
        <v>198.24530859599503</v>
      </c>
      <c r="I190" s="139">
        <v>306.82799999999997</v>
      </c>
      <c r="J190" s="138">
        <f t="shared" si="37"/>
        <v>8.1871764679020131E-2</v>
      </c>
      <c r="K190" s="116">
        <v>196.16443245337967</v>
      </c>
      <c r="L190" s="139">
        <v>489.30900000000003</v>
      </c>
      <c r="M190" s="138">
        <f t="shared" si="38"/>
        <v>0.11191541077253397</v>
      </c>
      <c r="N190" s="116">
        <v>196.60523105025683</v>
      </c>
      <c r="O190" s="139">
        <v>899.89</v>
      </c>
      <c r="P190" s="138">
        <f t="shared" si="39"/>
        <v>0.13475334351864543</v>
      </c>
    </row>
    <row r="191" spans="1:17" ht="15" customHeight="1" x14ac:dyDescent="0.25">
      <c r="A191" s="12">
        <v>37438</v>
      </c>
      <c r="B191" s="69">
        <v>212.96983320069828</v>
      </c>
      <c r="C191" s="43">
        <v>226.90299999999999</v>
      </c>
      <c r="D191" s="138">
        <f t="shared" si="36"/>
        <v>2.5364905779746039</v>
      </c>
      <c r="E191" s="116">
        <v>206.19664204065444</v>
      </c>
      <c r="F191" s="139">
        <v>267.85500000000002</v>
      </c>
      <c r="G191" s="138">
        <v>2.5519017045269488</v>
      </c>
      <c r="H191" s="116">
        <v>203.30307475713241</v>
      </c>
      <c r="I191" s="139">
        <v>314.65600000000001</v>
      </c>
      <c r="J191" s="138">
        <f t="shared" si="37"/>
        <v>2.5512665076199204</v>
      </c>
      <c r="K191" s="116">
        <v>201.19734271053767</v>
      </c>
      <c r="L191" s="139">
        <v>501.863</v>
      </c>
      <c r="M191" s="138">
        <f t="shared" si="38"/>
        <v>2.5656589190061752</v>
      </c>
      <c r="N191" s="116">
        <v>201.67105630930214</v>
      </c>
      <c r="O191" s="139">
        <v>923.077</v>
      </c>
      <c r="P191" s="138">
        <f t="shared" si="39"/>
        <v>2.5766482570091842</v>
      </c>
    </row>
    <row r="192" spans="1:17" ht="15" customHeight="1" x14ac:dyDescent="0.25">
      <c r="A192" s="12">
        <v>37469</v>
      </c>
      <c r="B192" s="69">
        <v>213.03459619850284</v>
      </c>
      <c r="C192" s="43">
        <v>226.97200000000001</v>
      </c>
      <c r="D192" s="138">
        <f t="shared" si="36"/>
        <v>3.0409470126002702E-2</v>
      </c>
      <c r="E192" s="116">
        <v>206.24052103711261</v>
      </c>
      <c r="F192" s="139">
        <v>267.91199999999998</v>
      </c>
      <c r="G192" s="138">
        <f>((F192/F191)-1)*100</f>
        <v>2.1280170241344543E-2</v>
      </c>
      <c r="H192" s="116">
        <v>203.33150369314285</v>
      </c>
      <c r="I192" s="139">
        <v>314.7</v>
      </c>
      <c r="J192" s="138">
        <f t="shared" si="37"/>
        <v>1.3983524865235353E-2</v>
      </c>
      <c r="K192" s="116">
        <v>201.19333370125204</v>
      </c>
      <c r="L192" s="139">
        <v>501.85300000000001</v>
      </c>
      <c r="M192" s="138">
        <f t="shared" si="38"/>
        <v>-1.992575663078977E-3</v>
      </c>
      <c r="N192" s="116">
        <v>201.64243582761264</v>
      </c>
      <c r="O192" s="139">
        <v>922.94600000000003</v>
      </c>
      <c r="P192" s="138">
        <f t="shared" si="39"/>
        <v>-1.4191665484020177E-2</v>
      </c>
    </row>
    <row r="193" spans="1:16" ht="15" customHeight="1" x14ac:dyDescent="0.25">
      <c r="A193" s="12">
        <v>37500</v>
      </c>
      <c r="B193" s="69">
        <v>213.28520084218135</v>
      </c>
      <c r="C193" s="43">
        <v>227.239</v>
      </c>
      <c r="D193" s="138">
        <f t="shared" si="36"/>
        <v>0.11763565549935961</v>
      </c>
      <c r="E193" s="116">
        <v>206.62003586612849</v>
      </c>
      <c r="F193" s="139">
        <v>268.40499999999997</v>
      </c>
      <c r="G193" s="138">
        <f>((F193/F192)-1)*100</f>
        <v>0.18401564692884786</v>
      </c>
      <c r="H193" s="116">
        <v>203.81738005404924</v>
      </c>
      <c r="I193" s="139">
        <v>315.452</v>
      </c>
      <c r="J193" s="138">
        <f t="shared" si="37"/>
        <v>0.2389577375278007</v>
      </c>
      <c r="K193" s="116">
        <v>201.909743660591</v>
      </c>
      <c r="L193" s="139">
        <v>503.64</v>
      </c>
      <c r="M193" s="138">
        <f t="shared" si="38"/>
        <v>0.35608036616299188</v>
      </c>
      <c r="N193" s="116">
        <v>202.53556963789327</v>
      </c>
      <c r="O193" s="139">
        <v>927.03399999999999</v>
      </c>
      <c r="P193" s="138">
        <f t="shared" si="39"/>
        <v>0.44292948883248862</v>
      </c>
    </row>
    <row r="194" spans="1:16" ht="15" customHeight="1" x14ac:dyDescent="0.25">
      <c r="A194" s="12">
        <v>37530</v>
      </c>
      <c r="B194" s="69">
        <v>214.53353108971854</v>
      </c>
      <c r="C194" s="43">
        <v>228.56899999999999</v>
      </c>
      <c r="D194" s="138">
        <f t="shared" si="36"/>
        <v>0.58528685656951129</v>
      </c>
      <c r="E194" s="116">
        <v>207.99645070239697</v>
      </c>
      <c r="F194" s="139">
        <v>270.19299999999998</v>
      </c>
      <c r="G194" s="138">
        <f>((F194/F193)-1)*100</f>
        <v>0.66615748588887413</v>
      </c>
      <c r="H194" s="116">
        <v>205.3111914189636</v>
      </c>
      <c r="I194" s="139">
        <v>317.76400000000001</v>
      </c>
      <c r="J194" s="138">
        <f t="shared" si="37"/>
        <v>0.73291657684846356</v>
      </c>
      <c r="K194" s="116">
        <v>203.67571225090336</v>
      </c>
      <c r="L194" s="139">
        <v>508.04500000000002</v>
      </c>
      <c r="M194" s="138">
        <f t="shared" si="38"/>
        <v>0.87463267413232515</v>
      </c>
      <c r="N194" s="116">
        <v>204.5337599091327</v>
      </c>
      <c r="O194" s="139">
        <v>936.18</v>
      </c>
      <c r="P194" s="138">
        <f t="shared" si="39"/>
        <v>0.986587331208999</v>
      </c>
    </row>
    <row r="195" spans="1:16" ht="15" customHeight="1" x14ac:dyDescent="0.25">
      <c r="A195" s="12">
        <v>37561</v>
      </c>
      <c r="B195" s="69">
        <v>216.30653547888977</v>
      </c>
      <c r="C195" s="43">
        <v>230.458</v>
      </c>
      <c r="D195" s="138">
        <f t="shared" si="36"/>
        <v>0.82644628099173278</v>
      </c>
      <c r="E195" s="116">
        <v>211.88936447589228</v>
      </c>
      <c r="F195" s="139">
        <v>275.25</v>
      </c>
      <c r="G195" s="138">
        <f>((F195/F194)-1)*100</f>
        <v>1.8716250976154036</v>
      </c>
      <c r="H195" s="116">
        <v>210.91815293484888</v>
      </c>
      <c r="I195" s="139">
        <v>326.44200000000001</v>
      </c>
      <c r="J195" s="138">
        <f t="shared" si="37"/>
        <v>2.7309575659923757</v>
      </c>
      <c r="K195" s="116">
        <v>212.96097865731059</v>
      </c>
      <c r="L195" s="139">
        <v>531.20600000000002</v>
      </c>
      <c r="M195" s="138">
        <f t="shared" si="38"/>
        <v>4.5588481335314679</v>
      </c>
      <c r="N195" s="116">
        <v>216.71385039913906</v>
      </c>
      <c r="O195" s="139">
        <v>991.93</v>
      </c>
      <c r="P195" s="138">
        <f t="shared" si="39"/>
        <v>5.9550513790083137</v>
      </c>
    </row>
    <row r="196" spans="1:16" ht="15" customHeight="1" x14ac:dyDescent="0.25">
      <c r="A196" s="12">
        <v>37591</v>
      </c>
      <c r="B196" s="69">
        <v>216.86312182234056</v>
      </c>
      <c r="C196" s="43">
        <v>231.05099999999999</v>
      </c>
      <c r="D196" s="138">
        <f t="shared" si="36"/>
        <v>0.25731369707278073</v>
      </c>
      <c r="E196" s="116">
        <v>213.18879861661998</v>
      </c>
      <c r="F196" s="139">
        <v>276.93799999999999</v>
      </c>
      <c r="G196" s="138">
        <f>((F196/F195)-1)*100</f>
        <v>0.6132606721162448</v>
      </c>
      <c r="H196" s="116">
        <v>212.81707663791258</v>
      </c>
      <c r="I196" s="139">
        <v>329.38099999999997</v>
      </c>
      <c r="J196" s="138">
        <f t="shared" si="37"/>
        <v>0.900313072460035</v>
      </c>
      <c r="K196" s="116">
        <v>216.14733923751547</v>
      </c>
      <c r="L196" s="139">
        <v>539.154</v>
      </c>
      <c r="M196" s="138">
        <f t="shared" si="38"/>
        <v>1.4962180397058766</v>
      </c>
      <c r="N196" s="116">
        <v>220.91122974432295</v>
      </c>
      <c r="O196" s="139">
        <v>1011.1420000000001</v>
      </c>
      <c r="P196" s="138">
        <f t="shared" si="39"/>
        <v>1.9368302198743859</v>
      </c>
    </row>
    <row r="197" spans="1:16" s="20" customFormat="1" ht="15" customHeight="1" x14ac:dyDescent="0.25">
      <c r="A197" s="26" t="s">
        <v>23</v>
      </c>
      <c r="B197" s="69"/>
      <c r="C197" s="43"/>
      <c r="D197" s="136">
        <f>((D184/100)+1)*((D186/100)+1)*((D187/100)+1)*((D188/100)+1)*((D189/100)+1)*((D190/100)+1)*((D191/100)+1)*((D192/100)+1)*((D193/100)+1)*((D194/100)+1)*((D195/100)+1)*((D196/100)+1)-1</f>
        <v>8.830651508944598E-2</v>
      </c>
      <c r="E197" s="116"/>
      <c r="F197" s="137"/>
      <c r="G197" s="136">
        <f>((G184/100)+1)*((G186/100)+1)*((G187/100)+1)*((G188/100)+1)*((G189/100)+1)*((G190/100)+1)*((G191/100)+1)*((G192/100)+1)*((G193/100)+1)*((G194/100)+1)*((G195/100)+1)*((G196/100)+1)-1</f>
        <v>0.11388011806025644</v>
      </c>
      <c r="H197" s="116"/>
      <c r="I197" s="233"/>
      <c r="J197" s="136">
        <f>((J184/100)+1)*((J186/100)+1)*((J187/100)+1)*((J188/100)+1)*((J189/100)+1)*((J190/100)+1)*((J191/100)+1)*((J192/100)+1)*((J193/100)+1)*((J194/100)+1)*((J195/100)+1)*((J196/100)+1)-1</f>
        <v>0.12765459137025026</v>
      </c>
      <c r="K197" s="116"/>
      <c r="L197" s="233"/>
      <c r="M197" s="136">
        <f>((M184/100)+1)*((M186/100)+1)*((M187/100)+1)*((M188/100)+1)*((M189/100)+1)*((M190/100)+1)*((M191/100)+1)*((M192/100)+1)*((M193/100)+1)*((M194/100)+1)*((M195/100)+1)*((M196/100)+1)-1</f>
        <v>0.16478304522826792</v>
      </c>
      <c r="N197" s="116"/>
      <c r="O197" s="233"/>
      <c r="P197" s="136">
        <f>((P184/100)+1)*((P186/100)+1)*((P187/100)+1)*((P188/100)+1)*((P189/100)+1)*((P190/100)+1)*((P191/100)+1)*((P192/100)+1)*((P193/100)+1)*((P194/100)+1)*((P195/100)+1)*((P196/100)+1)-1</f>
        <v>0.19415665293783757</v>
      </c>
    </row>
    <row r="198" spans="1:16" ht="15" customHeight="1" x14ac:dyDescent="0.25">
      <c r="A198" s="12">
        <v>37622</v>
      </c>
      <c r="B198" s="69">
        <v>218.93459915791544</v>
      </c>
      <c r="C198" s="6">
        <v>233.25800000000001</v>
      </c>
      <c r="D198" s="141">
        <f>((C198/C196)-1)*100</f>
        <v>0.95520036701854938</v>
      </c>
      <c r="E198" s="116">
        <v>217.22412667686567</v>
      </c>
      <c r="F198" s="142">
        <v>282.18</v>
      </c>
      <c r="G198" s="141">
        <f>((F198/F196)-1)*100</f>
        <v>1.8928424412684386</v>
      </c>
      <c r="H198" s="116">
        <v>218.44019095834926</v>
      </c>
      <c r="I198" s="142">
        <v>338.084</v>
      </c>
      <c r="J198" s="141">
        <f>((I198/I196)-1)*100</f>
        <v>2.6422289081641015</v>
      </c>
      <c r="K198" s="116">
        <v>225.19006058214316</v>
      </c>
      <c r="L198" s="4">
        <v>561.71</v>
      </c>
      <c r="M198" s="141">
        <f>((L198/L196)-1)*100</f>
        <v>4.1835913301208949</v>
      </c>
      <c r="N198" s="116">
        <v>232.6517445918918</v>
      </c>
      <c r="O198" s="4">
        <v>1064.8800000000001</v>
      </c>
      <c r="P198" s="141">
        <f>((O198/O196)-1)*100</f>
        <v>5.3145848950988173</v>
      </c>
    </row>
    <row r="199" spans="1:16" ht="15" customHeight="1" x14ac:dyDescent="0.25">
      <c r="A199" s="12">
        <v>37653</v>
      </c>
      <c r="B199" s="69">
        <v>220.92160301809304</v>
      </c>
      <c r="C199" s="6">
        <v>235.375</v>
      </c>
      <c r="D199" s="141">
        <f>((C199/C198)-1)*100</f>
        <v>0.90757873256221977</v>
      </c>
      <c r="E199" s="116">
        <v>218.83764205539964</v>
      </c>
      <c r="F199" s="142">
        <v>284.27600000000001</v>
      </c>
      <c r="G199" s="141">
        <f>((F199/F198)-1)*100</f>
        <v>0.74278829116167788</v>
      </c>
      <c r="H199" s="116">
        <v>219.78281207266238</v>
      </c>
      <c r="I199" s="143">
        <v>340.16199999999998</v>
      </c>
      <c r="J199" s="141">
        <f>((I199/I198)-1)*100</f>
        <v>0.61464014860210803</v>
      </c>
      <c r="K199" s="116">
        <v>225.99186243926567</v>
      </c>
      <c r="L199" s="4">
        <v>563.71</v>
      </c>
      <c r="M199" s="141">
        <f>((L199/L198)-1)*100</f>
        <v>0.35605561588720747</v>
      </c>
      <c r="N199" s="116">
        <v>233.04718788851798</v>
      </c>
      <c r="O199" s="4">
        <v>1066.69</v>
      </c>
      <c r="P199" s="141">
        <f>((O199/O198)-1)*100</f>
        <v>0.16997220344074915</v>
      </c>
    </row>
    <row r="200" spans="1:16" ht="15" customHeight="1" x14ac:dyDescent="0.25">
      <c r="A200" s="232" t="s">
        <v>48</v>
      </c>
      <c r="B200" s="234"/>
      <c r="C200" s="6">
        <v>234.85499999999999</v>
      </c>
      <c r="D200" s="141">
        <f>((C200/C199)-1)*100</f>
        <v>-0.22092405735528731</v>
      </c>
      <c r="E200" s="144"/>
      <c r="F200" s="142">
        <v>282.95999999999998</v>
      </c>
      <c r="G200" s="141"/>
      <c r="H200" s="145">
        <v>1.0065810888387809</v>
      </c>
      <c r="I200" s="143">
        <v>337.93799999999999</v>
      </c>
      <c r="J200" s="141"/>
      <c r="K200" s="144"/>
      <c r="L200" s="4">
        <v>557.85</v>
      </c>
      <c r="M200" s="141"/>
      <c r="N200" s="144"/>
      <c r="O200" s="4">
        <v>1052.6500000000001</v>
      </c>
      <c r="P200" s="141"/>
    </row>
    <row r="201" spans="1:16" ht="15" customHeight="1" x14ac:dyDescent="0.25">
      <c r="A201" s="12">
        <v>37681</v>
      </c>
      <c r="B201" s="69">
        <v>222.28934060421346</v>
      </c>
      <c r="C201" s="6">
        <v>236.309</v>
      </c>
      <c r="D201" s="141">
        <f t="shared" ref="D201:D206" si="40">((C201/C200)-1)*100</f>
        <v>0.61910540546294968</v>
      </c>
      <c r="E201" s="146">
        <v>220.51898582776479</v>
      </c>
      <c r="F201" s="142">
        <v>285.13400000000001</v>
      </c>
      <c r="G201" s="141">
        <f t="shared" ref="G201:G206" si="41">((F201/F200)-1)*100</f>
        <v>0.76830647441334943</v>
      </c>
      <c r="H201" s="139">
        <v>221.73195389093013</v>
      </c>
      <c r="I201" s="143">
        <v>340.935</v>
      </c>
      <c r="J201" s="141">
        <f t="shared" ref="J201:J210" si="42">((I201/I200)-1)*100</f>
        <v>0.88684906698861532</v>
      </c>
      <c r="K201" s="146">
        <v>228.54001842159599</v>
      </c>
      <c r="L201" s="4">
        <v>564.14</v>
      </c>
      <c r="M201" s="141">
        <f t="shared" ref="M201:M206" si="43">((L201/L200)-1)*100</f>
        <v>1.1275432463923929</v>
      </c>
      <c r="N201" s="146">
        <v>236.08024396040571</v>
      </c>
      <c r="O201" s="4">
        <v>1066.3499999999999</v>
      </c>
      <c r="P201" s="141">
        <f t="shared" ref="P201:P210" si="44">((O201/O200)-1)*100</f>
        <v>1.3014772241485506</v>
      </c>
    </row>
    <row r="202" spans="1:16" ht="15" customHeight="1" x14ac:dyDescent="0.25">
      <c r="A202" s="12">
        <v>37712</v>
      </c>
      <c r="B202" s="69">
        <v>222.2921626212412</v>
      </c>
      <c r="C202" s="6">
        <v>236.31200000000001</v>
      </c>
      <c r="D202" s="141">
        <f t="shared" si="40"/>
        <v>1.269524224634111E-3</v>
      </c>
      <c r="E202" s="146">
        <v>220.59477777334521</v>
      </c>
      <c r="F202" s="142">
        <v>285.23200000000003</v>
      </c>
      <c r="G202" s="141">
        <f t="shared" si="41"/>
        <v>3.4369805074119242E-2</v>
      </c>
      <c r="H202" s="139">
        <v>221.86592893749776</v>
      </c>
      <c r="I202" s="142">
        <v>341.14100000000002</v>
      </c>
      <c r="J202" s="141">
        <f t="shared" si="42"/>
        <v>6.0422074589006058E-2</v>
      </c>
      <c r="K202" s="146">
        <v>228.79523913206788</v>
      </c>
      <c r="L202" s="4">
        <v>564.77</v>
      </c>
      <c r="M202" s="141">
        <f t="shared" si="43"/>
        <v>0.11167440706207898</v>
      </c>
      <c r="N202" s="146">
        <v>236.4344694870496</v>
      </c>
      <c r="O202" s="4">
        <v>1067.95</v>
      </c>
      <c r="P202" s="141">
        <f t="shared" si="44"/>
        <v>0.15004454447415938</v>
      </c>
    </row>
    <row r="203" spans="1:16" ht="15" customHeight="1" x14ac:dyDescent="0.25">
      <c r="A203" s="12">
        <v>37742</v>
      </c>
      <c r="B203" s="69">
        <v>228.8044372489658</v>
      </c>
      <c r="C203" s="6">
        <v>243.23500000000001</v>
      </c>
      <c r="D203" s="141">
        <f t="shared" si="40"/>
        <v>2.9296015437218603</v>
      </c>
      <c r="E203" s="146">
        <v>225.86541153998201</v>
      </c>
      <c r="F203" s="142">
        <v>292.04700000000003</v>
      </c>
      <c r="G203" s="141">
        <f t="shared" si="41"/>
        <v>2.389283109889484</v>
      </c>
      <c r="H203" s="139">
        <v>226.21816685803424</v>
      </c>
      <c r="I203" s="142">
        <v>347.83300000000003</v>
      </c>
      <c r="J203" s="141">
        <f t="shared" si="42"/>
        <v>1.961652220049781</v>
      </c>
      <c r="K203" s="146">
        <v>231.30896057409649</v>
      </c>
      <c r="L203" s="6">
        <v>570.97500000000002</v>
      </c>
      <c r="M203" s="141">
        <f t="shared" si="43"/>
        <v>1.0986773376773007</v>
      </c>
      <c r="N203" s="146">
        <v>237.56223500750193</v>
      </c>
      <c r="O203" s="6">
        <v>1073.0440000000001</v>
      </c>
      <c r="P203" s="141">
        <f t="shared" si="44"/>
        <v>0.47698862306289058</v>
      </c>
    </row>
    <row r="204" spans="1:16" ht="15" customHeight="1" x14ac:dyDescent="0.25">
      <c r="A204" s="12">
        <v>37773</v>
      </c>
      <c r="B204" s="69">
        <v>228.6031333676523</v>
      </c>
      <c r="C204" s="6">
        <v>243.02099999999999</v>
      </c>
      <c r="D204" s="141">
        <f t="shared" si="40"/>
        <v>-8.7980759347972004E-2</v>
      </c>
      <c r="E204" s="146">
        <v>225.55837682166137</v>
      </c>
      <c r="F204" s="142">
        <v>291.64999999999998</v>
      </c>
      <c r="G204" s="141">
        <f t="shared" si="41"/>
        <v>-0.13593702383521977</v>
      </c>
      <c r="H204" s="139">
        <v>225.82339572567233</v>
      </c>
      <c r="I204" s="142">
        <v>347.226</v>
      </c>
      <c r="J204" s="141">
        <f t="shared" si="42"/>
        <v>-0.17450903163300779</v>
      </c>
      <c r="K204" s="146">
        <v>230.72276316448887</v>
      </c>
      <c r="L204" s="6">
        <v>569.52800000000002</v>
      </c>
      <c r="M204" s="141">
        <f t="shared" si="43"/>
        <v>-0.25342615701212656</v>
      </c>
      <c r="N204" s="146">
        <v>236.82367478444954</v>
      </c>
      <c r="O204" s="6">
        <v>1069.7080000000001</v>
      </c>
      <c r="P204" s="141">
        <f t="shared" si="44"/>
        <v>-0.31089125888593694</v>
      </c>
    </row>
    <row r="205" spans="1:16" ht="15" customHeight="1" x14ac:dyDescent="0.25">
      <c r="A205" s="12">
        <v>37803</v>
      </c>
      <c r="B205" s="69">
        <v>245.10440760130027</v>
      </c>
      <c r="C205" s="6">
        <v>260.56299999999999</v>
      </c>
      <c r="D205" s="141">
        <f t="shared" si="40"/>
        <v>7.2183062369095774</v>
      </c>
      <c r="E205" s="146">
        <v>239.76781984358624</v>
      </c>
      <c r="F205" s="142">
        <v>310.02300000000002</v>
      </c>
      <c r="G205" s="141">
        <f t="shared" si="41"/>
        <v>6.2996742671009853</v>
      </c>
      <c r="H205" s="139">
        <v>238.39038516657581</v>
      </c>
      <c r="I205" s="142">
        <v>366.54899999999998</v>
      </c>
      <c r="J205" s="141">
        <f t="shared" si="42"/>
        <v>5.5649634531976133</v>
      </c>
      <c r="K205" s="146">
        <v>240.09017346328449</v>
      </c>
      <c r="L205" s="6">
        <v>592.65099999999995</v>
      </c>
      <c r="M205" s="141">
        <f t="shared" si="43"/>
        <v>4.060028655307546</v>
      </c>
      <c r="N205" s="146">
        <v>243.83601186627246</v>
      </c>
      <c r="O205" s="6">
        <v>1101.3820000000001</v>
      </c>
      <c r="P205" s="141">
        <f t="shared" si="44"/>
        <v>2.9609949631114185</v>
      </c>
    </row>
    <row r="206" spans="1:16" ht="15" customHeight="1" x14ac:dyDescent="0.25">
      <c r="A206" s="12">
        <v>37834</v>
      </c>
      <c r="B206" s="69">
        <v>246.67156772404894</v>
      </c>
      <c r="C206" s="6">
        <v>262.22899999999998</v>
      </c>
      <c r="D206" s="141">
        <f t="shared" si="40"/>
        <v>0.63938471693985033</v>
      </c>
      <c r="E206" s="146">
        <v>241.45999103674859</v>
      </c>
      <c r="F206" s="142">
        <v>312.21100000000001</v>
      </c>
      <c r="G206" s="141">
        <f t="shared" si="41"/>
        <v>0.70575408921274008</v>
      </c>
      <c r="H206" s="139">
        <v>240.20099938814991</v>
      </c>
      <c r="I206" s="142">
        <v>369.33300000000003</v>
      </c>
      <c r="J206" s="141">
        <f t="shared" si="42"/>
        <v>0.75951646301042341</v>
      </c>
      <c r="K206" s="146">
        <v>242.18500885034811</v>
      </c>
      <c r="L206" s="6">
        <v>597.822</v>
      </c>
      <c r="M206" s="141">
        <f t="shared" si="43"/>
        <v>0.87252025222264162</v>
      </c>
      <c r="N206" s="146">
        <v>246.16925113208453</v>
      </c>
      <c r="O206" s="6">
        <v>1111.921</v>
      </c>
      <c r="P206" s="141">
        <f t="shared" si="44"/>
        <v>0.95688870891297295</v>
      </c>
    </row>
    <row r="207" spans="1:16" ht="15" customHeight="1" x14ac:dyDescent="0.25">
      <c r="A207" s="12">
        <v>37865</v>
      </c>
      <c r="B207" s="69">
        <v>246.9095578267233</v>
      </c>
      <c r="C207" s="6">
        <v>262.48200000000003</v>
      </c>
      <c r="D207" s="141">
        <f>((C207/C206)-1)*100</f>
        <v>9.6480557070366402E-2</v>
      </c>
      <c r="E207" s="146">
        <v>241.41281441756075</v>
      </c>
      <c r="F207" s="142">
        <v>312.14999999999998</v>
      </c>
      <c r="G207" s="141">
        <f>((F207/F206)-1)*100</f>
        <v>-1.9538068806046471E-2</v>
      </c>
      <c r="H207" s="139">
        <v>239.92134273754758</v>
      </c>
      <c r="I207" s="142">
        <v>368.90300000000002</v>
      </c>
      <c r="J207" s="141">
        <f t="shared" si="42"/>
        <v>-0.11642609785749158</v>
      </c>
      <c r="K207" s="146">
        <v>241.41853649445477</v>
      </c>
      <c r="L207" s="6">
        <v>595.92999999999995</v>
      </c>
      <c r="M207" s="141">
        <f>((L207/L206)-1)*100</f>
        <v>-0.31648216358716175</v>
      </c>
      <c r="N207" s="146">
        <v>245.02443850816249</v>
      </c>
      <c r="O207" s="6">
        <v>1106.75</v>
      </c>
      <c r="P207" s="141">
        <f t="shared" si="44"/>
        <v>-0.46505102430838274</v>
      </c>
    </row>
    <row r="208" spans="1:16" ht="15" customHeight="1" x14ac:dyDescent="0.25">
      <c r="A208" s="12">
        <v>37895</v>
      </c>
      <c r="B208" s="69">
        <v>249.8312861227962</v>
      </c>
      <c r="C208" s="6">
        <v>265.58800000000002</v>
      </c>
      <c r="D208" s="141">
        <f>((C208/C207)-1)*100</f>
        <v>1.1833192371286438</v>
      </c>
      <c r="E208" s="146">
        <v>245.13280684859862</v>
      </c>
      <c r="F208" s="142">
        <v>316.95999999999998</v>
      </c>
      <c r="G208" s="141">
        <f>((F208/F207)-1)*100</f>
        <v>1.540925836937368</v>
      </c>
      <c r="H208" s="139">
        <v>244.3191061593449</v>
      </c>
      <c r="I208" s="142">
        <v>375.66500000000002</v>
      </c>
      <c r="J208" s="141">
        <f t="shared" si="42"/>
        <v>1.8330021713024891</v>
      </c>
      <c r="K208" s="146">
        <v>247.31697069202713</v>
      </c>
      <c r="L208" s="6">
        <v>610.49</v>
      </c>
      <c r="M208" s="141">
        <f>((L208/L207)-1)*100</f>
        <v>2.4432399778497649</v>
      </c>
      <c r="N208" s="146">
        <v>252.13330204599586</v>
      </c>
      <c r="O208" s="6">
        <v>1138.8599999999999</v>
      </c>
      <c r="P208" s="141">
        <f t="shared" si="44"/>
        <v>2.9012875536480687</v>
      </c>
    </row>
    <row r="209" spans="1:16" ht="15" customHeight="1" x14ac:dyDescent="0.25">
      <c r="A209" s="12">
        <v>37926</v>
      </c>
      <c r="B209" s="69">
        <v>249.8284641057684</v>
      </c>
      <c r="C209" s="6">
        <v>265.58499999999998</v>
      </c>
      <c r="D209" s="141">
        <f>((C209/C208)-1)*100</f>
        <v>-1.129569107050088E-3</v>
      </c>
      <c r="E209" s="146">
        <v>245.07093587261463</v>
      </c>
      <c r="F209" s="142">
        <v>316.88</v>
      </c>
      <c r="G209" s="141">
        <f>((F209/F208)-1)*100</f>
        <v>-2.5239777889951576E-2</v>
      </c>
      <c r="H209" s="139">
        <v>244.20789386340772</v>
      </c>
      <c r="I209" s="142">
        <v>375.49400000000003</v>
      </c>
      <c r="J209" s="141">
        <f t="shared" si="42"/>
        <v>-4.5519279144978775E-2</v>
      </c>
      <c r="K209" s="146">
        <v>247.10631232782814</v>
      </c>
      <c r="L209" s="6">
        <v>609.97</v>
      </c>
      <c r="M209" s="141">
        <f>((L209/L208)-1)*100</f>
        <v>-8.5177480384601711E-2</v>
      </c>
      <c r="N209" s="146">
        <v>251.83885207697321</v>
      </c>
      <c r="O209" s="6">
        <v>1137.53</v>
      </c>
      <c r="P209" s="141">
        <f t="shared" si="44"/>
        <v>-0.11678345011677527</v>
      </c>
    </row>
    <row r="210" spans="1:16" ht="15" customHeight="1" x14ac:dyDescent="0.25">
      <c r="A210" s="12">
        <v>37956</v>
      </c>
      <c r="B210" s="69">
        <v>249.0825109380975</v>
      </c>
      <c r="C210" s="6">
        <v>264.79199999999997</v>
      </c>
      <c r="D210" s="141">
        <f>((C210/C209)-1)*100</f>
        <v>-0.29858614003049899</v>
      </c>
      <c r="E210" s="146">
        <v>244.24959866642706</v>
      </c>
      <c r="F210" s="142">
        <v>315.81799999999998</v>
      </c>
      <c r="G210" s="141">
        <f>((F210/F209)-1)*100</f>
        <v>-0.33514264074728795</v>
      </c>
      <c r="H210" s="139">
        <v>243.32404877464364</v>
      </c>
      <c r="I210" s="142">
        <v>374.13499999999999</v>
      </c>
      <c r="J210" s="141">
        <f t="shared" si="42"/>
        <v>-0.36192322646967368</v>
      </c>
      <c r="K210" s="146">
        <v>246.06517387399839</v>
      </c>
      <c r="L210" s="6">
        <v>607.4</v>
      </c>
      <c r="M210" s="141">
        <f>((L210/L209)-1)*100</f>
        <v>-0.42133219666541377</v>
      </c>
      <c r="N210" s="146">
        <v>250.66902227523198</v>
      </c>
      <c r="O210" s="6">
        <v>1132.2460000000001</v>
      </c>
      <c r="P210" s="141">
        <f t="shared" si="44"/>
        <v>-0.46451522157656688</v>
      </c>
    </row>
    <row r="211" spans="1:16" s="20" customFormat="1" ht="15" customHeight="1" x14ac:dyDescent="0.25">
      <c r="A211" s="26" t="s">
        <v>27</v>
      </c>
      <c r="B211" s="69"/>
      <c r="C211" s="6"/>
      <c r="D211" s="147">
        <f>((D198/100)+1)*((D199/100)+1)*((D201/100)+1)*((D202/100)+1)*((D203/100)+1)*((D204/100)+1)*((D205/100)+1)*((D206/100)+1)*((D207/100)+1)*((D208/100)+1)*((D209/100)+1)*((D210/100)+1)-1</f>
        <v>0.1485701618837334</v>
      </c>
      <c r="E211" s="146"/>
      <c r="F211" s="148"/>
      <c r="G211" s="147">
        <f>((G198/100)+1)*((G199/100)+1)*((G201/100)+1)*((G202/100)+1)*((G203/100)+1)*((G204/100)+1)*((G205/100)+1)*((G206/100)+1)*((G207/100)+1)*((G208/100)+1)*((G209/100)+1)*((G210/100)+1)-1</f>
        <v>0.14569621036077041</v>
      </c>
      <c r="H211" s="139"/>
      <c r="I211" s="148"/>
      <c r="J211" s="147">
        <f>((J198/100)+1)*((J199/100)+1)*((J201/100)+1)*((J202/100)+1)*((J203/100)+1)*((J204/100)+1)*((J205/100)+1)*((J206/100)+1)*((J207/100)+1)*((J208/100)+1)*((J209/100)+1)*((J210/100)+1)-1</f>
        <v>0.14334832814490595</v>
      </c>
      <c r="K211" s="146"/>
      <c r="L211" s="148"/>
      <c r="M211" s="147">
        <f>((M198/100)+1)*((M199/100)+1)*((M201/100)+1)*((M202/100)+1)*((M203/100)+1)*((M204/100)+1)*((M205/100)+1)*((M206/100)+1)*((M207/100)+1)*((M208/100)+1)*((M209/100)+1)*((M210/100)+1)-1</f>
        <v>0.13841407783237791</v>
      </c>
      <c r="N211" s="146"/>
      <c r="O211" s="148"/>
      <c r="P211" s="147">
        <f>((P198/100)+1)*((P199/100)+1)*((P201/100)+1)*((P202/100)+1)*((P203/100)+1)*((P204/100)+1)*((P205/100)+1)*((P206/100)+1)*((P207/100)+1)*((P208/100)+1)*((P209/100)+1)*((P210/100)+1)-1</f>
        <v>0.13470475251688185</v>
      </c>
    </row>
    <row r="212" spans="1:16" ht="15" customHeight="1" x14ac:dyDescent="0.25">
      <c r="A212" s="12">
        <v>37987</v>
      </c>
      <c r="B212" s="69">
        <v>250.01753924662827</v>
      </c>
      <c r="C212" s="6">
        <v>265.786</v>
      </c>
      <c r="D212" s="141">
        <f>((C212/C210)-1)*100</f>
        <v>0.37538898456148662</v>
      </c>
      <c r="E212" s="146">
        <v>245.38261091413406</v>
      </c>
      <c r="F212" s="142">
        <v>317.28300000000002</v>
      </c>
      <c r="G212" s="141">
        <f>((F212/F210)-1)*100</f>
        <v>0.46387476331306576</v>
      </c>
      <c r="H212" s="139">
        <v>244.62477738209625</v>
      </c>
      <c r="I212" s="142">
        <v>376.13499999999999</v>
      </c>
      <c r="J212" s="141">
        <f>((I212/I210)-1)*100</f>
        <v>0.53456639982893961</v>
      </c>
      <c r="K212" s="146">
        <v>247.74476921624668</v>
      </c>
      <c r="L212" s="142">
        <v>611.54600000000005</v>
      </c>
      <c r="M212" s="141">
        <f>((L212/L210)-1)*100</f>
        <v>0.68258149489628384</v>
      </c>
      <c r="N212" s="146">
        <v>252.65600608874973</v>
      </c>
      <c r="O212" s="142">
        <v>1141.221</v>
      </c>
      <c r="P212" s="141">
        <f>((O212/O210)-1)*100</f>
        <v>0.7926722638013306</v>
      </c>
    </row>
    <row r="213" spans="1:16" ht="15" customHeight="1" x14ac:dyDescent="0.25">
      <c r="A213" s="12">
        <v>38018</v>
      </c>
      <c r="B213" s="69">
        <v>253.3362312712726</v>
      </c>
      <c r="C213" s="6">
        <v>269.31400000000002</v>
      </c>
      <c r="D213" s="141">
        <f t="shared" ref="D213:D224" si="45">((C213/C212)-1)*100</f>
        <v>1.3273836846184661</v>
      </c>
      <c r="E213" s="146">
        <v>248.52410971972154</v>
      </c>
      <c r="F213" s="142">
        <v>321.34500000000003</v>
      </c>
      <c r="G213" s="141">
        <f t="shared" ref="G213:G224" si="46">((F213/F212)-1)*100</f>
        <v>1.2802450808899302</v>
      </c>
      <c r="H213" s="139">
        <v>247.66392977340928</v>
      </c>
      <c r="I213" s="142">
        <v>380.80799999999999</v>
      </c>
      <c r="J213" s="141">
        <f t="shared" ref="J213:J224" si="47">((I213/I212)-1)*100</f>
        <v>1.2423730841320202</v>
      </c>
      <c r="K213" s="146">
        <v>250.62673768338465</v>
      </c>
      <c r="L213" s="142">
        <v>618.66</v>
      </c>
      <c r="M213" s="141">
        <f t="shared" ref="M213:M224" si="48">((L213/L212)-1)*100</f>
        <v>1.1632812576649831</v>
      </c>
      <c r="N213" s="146">
        <v>255.44708184774896</v>
      </c>
      <c r="O213" s="142">
        <v>1153.828</v>
      </c>
      <c r="P213" s="141">
        <f t="shared" ref="P213:P224" si="49">((O213/O212)-1)*100</f>
        <v>1.1046940075585709</v>
      </c>
    </row>
    <row r="214" spans="1:16" ht="15" customHeight="1" x14ac:dyDescent="0.25">
      <c r="A214" s="12">
        <v>38047</v>
      </c>
      <c r="B214" s="69">
        <v>254.91279811744715</v>
      </c>
      <c r="C214" s="6">
        <v>270.99</v>
      </c>
      <c r="D214" s="141">
        <f t="shared" si="45"/>
        <v>0.62232189934425808</v>
      </c>
      <c r="E214" s="146">
        <v>250.43824303922645</v>
      </c>
      <c r="F214" s="142">
        <v>323.82</v>
      </c>
      <c r="G214" s="141">
        <f t="shared" si="46"/>
        <v>0.77020025206553377</v>
      </c>
      <c r="H214" s="139">
        <v>249.862811484308</v>
      </c>
      <c r="I214" s="142">
        <v>384.18900000000002</v>
      </c>
      <c r="J214" s="141">
        <f t="shared" si="47"/>
        <v>0.887848994769036</v>
      </c>
      <c r="K214" s="146">
        <v>253.47062560007132</v>
      </c>
      <c r="L214" s="142">
        <v>625.67999999999995</v>
      </c>
      <c r="M214" s="141">
        <f t="shared" si="48"/>
        <v>1.1347105033459481</v>
      </c>
      <c r="N214" s="146">
        <v>258.81266713277364</v>
      </c>
      <c r="O214" s="142">
        <v>1169.03</v>
      </c>
      <c r="P214" s="141">
        <f t="shared" si="49"/>
        <v>1.3175273957643618</v>
      </c>
    </row>
    <row r="215" spans="1:16" ht="15" customHeight="1" x14ac:dyDescent="0.25">
      <c r="A215" s="12">
        <v>38078</v>
      </c>
      <c r="B215" s="69">
        <v>254.71337558081888</v>
      </c>
      <c r="C215" s="6">
        <v>270.77800000000002</v>
      </c>
      <c r="D215" s="141">
        <f t="shared" si="45"/>
        <v>-7.8231669065276233E-2</v>
      </c>
      <c r="E215" s="146">
        <v>250.32842205685486</v>
      </c>
      <c r="F215" s="142">
        <v>323.678</v>
      </c>
      <c r="G215" s="141">
        <f t="shared" si="46"/>
        <v>-4.3851522450744085E-2</v>
      </c>
      <c r="H215" s="139">
        <v>249.82769181190676</v>
      </c>
      <c r="I215" s="142">
        <v>384.13499999999999</v>
      </c>
      <c r="J215" s="141">
        <f t="shared" si="47"/>
        <v>-1.4055582018235313E-2</v>
      </c>
      <c r="K215" s="146">
        <v>253.58527236366427</v>
      </c>
      <c r="L215" s="142">
        <v>625.96299999999997</v>
      </c>
      <c r="M215" s="141">
        <f t="shared" si="48"/>
        <v>4.5230788901684527E-2</v>
      </c>
      <c r="N215" s="146">
        <v>259.04446346177122</v>
      </c>
      <c r="O215" s="142">
        <v>1170.077</v>
      </c>
      <c r="P215" s="141">
        <f t="shared" si="49"/>
        <v>8.9561431272078273E-2</v>
      </c>
    </row>
    <row r="216" spans="1:16" ht="15" customHeight="1" x14ac:dyDescent="0.25">
      <c r="A216" s="12">
        <v>38108</v>
      </c>
      <c r="B216" s="69">
        <v>262.17102591284265</v>
      </c>
      <c r="C216" s="6">
        <v>278.70600000000002</v>
      </c>
      <c r="D216" s="141">
        <f t="shared" si="45"/>
        <v>2.9278597227248904</v>
      </c>
      <c r="E216" s="146">
        <v>257.57506011898056</v>
      </c>
      <c r="F216" s="142">
        <v>333.048</v>
      </c>
      <c r="G216" s="141">
        <f t="shared" si="46"/>
        <v>2.8948522914748587</v>
      </c>
      <c r="H216" s="139">
        <v>256.9856013387186</v>
      </c>
      <c r="I216" s="142">
        <v>395.14100000000002</v>
      </c>
      <c r="J216" s="141">
        <f t="shared" si="47"/>
        <v>2.8651385580590327</v>
      </c>
      <c r="K216" s="146">
        <v>260.7034995123966</v>
      </c>
      <c r="L216" s="142">
        <v>643.53399999999999</v>
      </c>
      <c r="M216" s="141">
        <f t="shared" si="48"/>
        <v>2.8070349205943534</v>
      </c>
      <c r="N216" s="146">
        <v>266.204689700968</v>
      </c>
      <c r="O216" s="142">
        <v>1202.4190000000001</v>
      </c>
      <c r="P216" s="141">
        <f t="shared" si="49"/>
        <v>2.7640915939720401</v>
      </c>
    </row>
    <row r="217" spans="1:16" ht="15" customHeight="1" x14ac:dyDescent="0.25">
      <c r="A217" s="12">
        <v>38139</v>
      </c>
      <c r="B217" s="69">
        <v>263.87176150823859</v>
      </c>
      <c r="C217" s="6">
        <v>280.51400000000001</v>
      </c>
      <c r="D217" s="141">
        <f t="shared" si="45"/>
        <v>0.64871226310161401</v>
      </c>
      <c r="E217" s="146">
        <v>260.66010165898263</v>
      </c>
      <c r="F217" s="142">
        <v>337.03699999999998</v>
      </c>
      <c r="G217" s="141">
        <f t="shared" si="46"/>
        <v>1.1977252528164062</v>
      </c>
      <c r="H217" s="139">
        <v>261.20906712711724</v>
      </c>
      <c r="I217" s="142">
        <v>401.63499999999999</v>
      </c>
      <c r="J217" s="141">
        <f t="shared" si="47"/>
        <v>1.6434639786810257</v>
      </c>
      <c r="K217" s="146">
        <v>267.38461055541597</v>
      </c>
      <c r="L217" s="142">
        <v>660.02599999999995</v>
      </c>
      <c r="M217" s="141">
        <f t="shared" si="48"/>
        <v>2.5627239586408779</v>
      </c>
      <c r="N217" s="146">
        <v>274.8360588305074</v>
      </c>
      <c r="O217" s="142">
        <v>1241.4059999999999</v>
      </c>
      <c r="P217" s="141">
        <f t="shared" si="49"/>
        <v>3.2423805678386541</v>
      </c>
    </row>
    <row r="218" spans="1:16" ht="15" customHeight="1" x14ac:dyDescent="0.25">
      <c r="A218" s="12">
        <v>38169</v>
      </c>
      <c r="B218" s="69">
        <v>269.67006582794022</v>
      </c>
      <c r="C218" s="6">
        <v>286.678</v>
      </c>
      <c r="D218" s="141">
        <f t="shared" si="45"/>
        <v>2.1973947824351026</v>
      </c>
      <c r="E218" s="146">
        <v>265.70722652487723</v>
      </c>
      <c r="F218" s="142">
        <v>343.56299999999999</v>
      </c>
      <c r="G218" s="141">
        <f t="shared" si="46"/>
        <v>1.9362859270643851</v>
      </c>
      <c r="H218" s="139">
        <v>265.72259539497787</v>
      </c>
      <c r="I218" s="142">
        <v>408.57499999999999</v>
      </c>
      <c r="J218" s="141">
        <f t="shared" si="47"/>
        <v>1.7279370572783836</v>
      </c>
      <c r="K218" s="146">
        <v>270.86695536052116</v>
      </c>
      <c r="L218" s="142">
        <v>668.62199999999996</v>
      </c>
      <c r="M218" s="141">
        <f t="shared" si="48"/>
        <v>1.3023729368236925</v>
      </c>
      <c r="N218" s="146">
        <v>277.56381677661909</v>
      </c>
      <c r="O218" s="142">
        <v>1253.7270000000001</v>
      </c>
      <c r="P218" s="141">
        <f t="shared" si="49"/>
        <v>0.99250366117129563</v>
      </c>
    </row>
    <row r="219" spans="1:16" s="55" customFormat="1" ht="15.75" customHeight="1" x14ac:dyDescent="0.25">
      <c r="A219" s="232" t="s">
        <v>50</v>
      </c>
      <c r="B219" s="234"/>
      <c r="C219" s="6">
        <v>397.77</v>
      </c>
      <c r="D219" s="149"/>
      <c r="E219" s="144"/>
      <c r="F219" s="142">
        <v>469.82100000000003</v>
      </c>
      <c r="G219" s="149"/>
      <c r="H219" s="150">
        <v>0.66306658660478091</v>
      </c>
      <c r="I219" s="142">
        <v>616.19000000000005</v>
      </c>
      <c r="J219" s="149"/>
      <c r="K219" s="144"/>
      <c r="L219" s="142">
        <v>1089.82</v>
      </c>
      <c r="M219" s="149"/>
      <c r="N219" s="144"/>
      <c r="O219" s="142">
        <v>1853.904</v>
      </c>
      <c r="P219" s="149"/>
    </row>
    <row r="220" spans="1:16" ht="15" customHeight="1" x14ac:dyDescent="0.25">
      <c r="A220" s="12">
        <v>38200</v>
      </c>
      <c r="B220" s="69">
        <v>273.41169816146061</v>
      </c>
      <c r="C220" s="6">
        <v>403.28899999999999</v>
      </c>
      <c r="D220" s="141">
        <f t="shared" si="45"/>
        <v>1.3874852301581253</v>
      </c>
      <c r="E220" s="146">
        <v>268.96818733365848</v>
      </c>
      <c r="F220" s="142">
        <v>475.58699999999999</v>
      </c>
      <c r="G220" s="141">
        <f t="shared" si="46"/>
        <v>1.2272759199780214</v>
      </c>
      <c r="H220" s="139">
        <v>268.76064483517911</v>
      </c>
      <c r="I220" s="142">
        <v>623.23500000000001</v>
      </c>
      <c r="J220" s="141">
        <f t="shared" si="47"/>
        <v>1.1433161849429441</v>
      </c>
      <c r="K220" s="146">
        <v>273.48262018426652</v>
      </c>
      <c r="L220" s="142">
        <v>1100.3440000000001</v>
      </c>
      <c r="M220" s="141">
        <f t="shared" si="48"/>
        <v>0.96566405461453453</v>
      </c>
      <c r="N220" s="146">
        <v>279.61585920855748</v>
      </c>
      <c r="O220" s="142">
        <v>1867.61</v>
      </c>
      <c r="P220" s="141">
        <f t="shared" si="49"/>
        <v>0.73930473206811342</v>
      </c>
    </row>
    <row r="221" spans="1:16" ht="15" customHeight="1" x14ac:dyDescent="0.25">
      <c r="A221" s="12">
        <v>38231</v>
      </c>
      <c r="B221" s="69">
        <v>280.57293431637555</v>
      </c>
      <c r="C221" s="6">
        <v>413.85199999999998</v>
      </c>
      <c r="D221" s="141">
        <f t="shared" si="45"/>
        <v>2.6192135168576325</v>
      </c>
      <c r="E221" s="146">
        <v>275.42450516110335</v>
      </c>
      <c r="F221" s="142">
        <v>487.00299999999999</v>
      </c>
      <c r="G221" s="141">
        <f t="shared" si="46"/>
        <v>2.4004020294919659</v>
      </c>
      <c r="H221" s="139">
        <v>275.07219793763272</v>
      </c>
      <c r="I221" s="142">
        <v>637.87099999999998</v>
      </c>
      <c r="J221" s="141">
        <f t="shared" si="47"/>
        <v>2.3483918586087116</v>
      </c>
      <c r="K221" s="146">
        <v>279.57092553607811</v>
      </c>
      <c r="L221" s="142">
        <v>1124.8399999999999</v>
      </c>
      <c r="M221" s="141">
        <f t="shared" si="48"/>
        <v>2.226212893422419</v>
      </c>
      <c r="N221" s="146">
        <v>285.0259389749441</v>
      </c>
      <c r="O221" s="142">
        <v>1903.7449999999999</v>
      </c>
      <c r="P221" s="141">
        <f t="shared" si="49"/>
        <v>1.9348257933937019</v>
      </c>
    </row>
    <row r="222" spans="1:16" ht="15.75" customHeight="1" x14ac:dyDescent="0.25">
      <c r="A222" s="12">
        <v>38261</v>
      </c>
      <c r="B222" s="69">
        <v>276.55062871123397</v>
      </c>
      <c r="C222" s="6">
        <v>407.91899999999998</v>
      </c>
      <c r="D222" s="141">
        <f t="shared" si="45"/>
        <v>-1.4336042836569529</v>
      </c>
      <c r="E222" s="146">
        <v>272.98641947836728</v>
      </c>
      <c r="F222" s="142">
        <v>482.69200000000001</v>
      </c>
      <c r="G222" s="141">
        <f t="shared" si="46"/>
        <v>-0.88521015270952574</v>
      </c>
      <c r="H222" s="139">
        <v>273.15234043475465</v>
      </c>
      <c r="I222" s="142">
        <v>633.41899999999998</v>
      </c>
      <c r="J222" s="141">
        <f t="shared" si="47"/>
        <v>-0.69794676353055474</v>
      </c>
      <c r="K222" s="146">
        <v>278.74452060079187</v>
      </c>
      <c r="L222" s="142">
        <v>1121.5150000000001</v>
      </c>
      <c r="M222" s="141">
        <f t="shared" si="48"/>
        <v>-0.295597596102537</v>
      </c>
      <c r="N222" s="146">
        <v>286.30079241927183</v>
      </c>
      <c r="O222" s="142">
        <v>1912.26</v>
      </c>
      <c r="P222" s="141">
        <f t="shared" si="49"/>
        <v>0.44727628962912824</v>
      </c>
    </row>
    <row r="223" spans="1:16" ht="15.75" customHeight="1" x14ac:dyDescent="0.25">
      <c r="A223" s="12">
        <v>38292</v>
      </c>
      <c r="B223" s="69">
        <v>277.34654760225646</v>
      </c>
      <c r="C223" s="6">
        <v>409.09300000000002</v>
      </c>
      <c r="D223" s="141">
        <f t="shared" si="45"/>
        <v>0.28780223524769166</v>
      </c>
      <c r="E223" s="146">
        <v>273.89638929129291</v>
      </c>
      <c r="F223" s="142">
        <v>484.30099999999999</v>
      </c>
      <c r="G223" s="141">
        <f t="shared" si="46"/>
        <v>0.33333885790525208</v>
      </c>
      <c r="H223" s="139">
        <v>274.08812003521416</v>
      </c>
      <c r="I223" s="142">
        <v>635.58900000000006</v>
      </c>
      <c r="J223" s="141">
        <f t="shared" si="47"/>
        <v>0.34258523978600852</v>
      </c>
      <c r="K223" s="146">
        <v>279.75161617907156</v>
      </c>
      <c r="L223" s="142">
        <v>1125.567</v>
      </c>
      <c r="M223" s="141">
        <f t="shared" si="48"/>
        <v>0.36129699558185013</v>
      </c>
      <c r="N223" s="146">
        <v>287.49644475120385</v>
      </c>
      <c r="O223" s="142">
        <v>1920.2460000000001</v>
      </c>
      <c r="P223" s="141">
        <f t="shared" si="49"/>
        <v>0.41762103479652257</v>
      </c>
    </row>
    <row r="224" spans="1:16" ht="15.75" customHeight="1" x14ac:dyDescent="0.25">
      <c r="A224" s="12">
        <v>38322</v>
      </c>
      <c r="B224" s="69">
        <v>279.97497821596522</v>
      </c>
      <c r="C224" s="6">
        <v>412.97</v>
      </c>
      <c r="D224" s="141">
        <f t="shared" si="45"/>
        <v>0.94770626727909146</v>
      </c>
      <c r="E224" s="146">
        <v>277.08948411029729</v>
      </c>
      <c r="F224" s="142">
        <v>489.947</v>
      </c>
      <c r="G224" s="141">
        <f t="shared" si="46"/>
        <v>1.1658039112039775</v>
      </c>
      <c r="H224" s="139">
        <v>277.65055103954381</v>
      </c>
      <c r="I224" s="142">
        <v>643.85</v>
      </c>
      <c r="J224" s="141">
        <f t="shared" si="47"/>
        <v>1.299739296935587</v>
      </c>
      <c r="K224" s="146">
        <v>284.13118952183254</v>
      </c>
      <c r="L224" s="142">
        <v>1143.1880000000001</v>
      </c>
      <c r="M224" s="141">
        <f t="shared" si="48"/>
        <v>1.5655220879787768</v>
      </c>
      <c r="N224" s="146">
        <v>292.85816542627884</v>
      </c>
      <c r="O224" s="142">
        <v>1956.058</v>
      </c>
      <c r="P224" s="141">
        <f t="shared" si="49"/>
        <v>1.8649693841309878</v>
      </c>
    </row>
    <row r="225" spans="1:16" s="20" customFormat="1" ht="15" customHeight="1" x14ac:dyDescent="0.25">
      <c r="A225" s="26" t="s">
        <v>28</v>
      </c>
      <c r="B225" s="69"/>
      <c r="C225" s="142"/>
      <c r="D225" s="147">
        <f>((D212/100)+1)*((D213/100)+1)*((D214/100)+1)*((D215/100)+1)*((D216/100)+1)*((D217/100)+1)*((D218/100)+1)*((D220/100)+1)*((D221/100)+1)*((D222/100)+1)*((D223/100)+1)*((D224/100)+1)-1</f>
        <v>0.12402503556560496</v>
      </c>
      <c r="E225" s="148"/>
      <c r="F225" s="148"/>
      <c r="G225" s="147">
        <f>((G212/100)+1)*((G213/100)+1)*((G214/100)+1)*((G215/100)+1)*((G216/100)+1)*((G217/100)+1)*((G218/100)+1)*((G220/100)+1)*((G221/100)+1)*((G222/100)+1)*((G223/100)+1)*((G224/100)+1)-1</f>
        <v>0.13445215723248705</v>
      </c>
      <c r="H225" s="148"/>
      <c r="I225" s="148"/>
      <c r="J225" s="147">
        <f>((J212/100)+1)*((J213/100)+1)*((J214/100)+1)*((J215/100)+1)*((J216/100)+1)*((J217/100)+1)*((J218/100)+1)*((J220/100)+1)*((J221/100)+1)*((J222/100)+1)*((J223/100)+1)*((J224/100)+1)-1</f>
        <v>0.14107320027660708</v>
      </c>
      <c r="K225" s="148"/>
      <c r="L225" s="148"/>
      <c r="M225" s="147">
        <f>((M212/100)+1)*((M213/100)+1)*((M214/100)+1)*((M215/100)+1)*((M216/100)+1)*((M217/100)+1)*((M218/100)+1)*((M220/100)+1)*((M221/100)+1)*((M222/100)+1)*((M223/100)+1)*((M224/100)+1)-1</f>
        <v>0.15469891593568774</v>
      </c>
      <c r="N225" s="146"/>
      <c r="O225" s="148"/>
      <c r="P225" s="147">
        <f>((P212/100)+1)*((P213/100)+1)*((P214/100)+1)*((P215/100)+1)*((P216/100)+1)*((P217/100)+1)*((P218/100)+1)*((P220/100)+1)*((P221/100)+1)*((P222/100)+1)*((P223/100)+1)*((P224/100)+1)-1</f>
        <v>0.16830617029623873</v>
      </c>
    </row>
    <row r="226" spans="1:16" ht="15.75" customHeight="1" x14ac:dyDescent="0.25">
      <c r="A226" s="12">
        <v>38353</v>
      </c>
      <c r="B226" s="69">
        <v>280.84411622132359</v>
      </c>
      <c r="C226" s="6">
        <v>414.25200000000001</v>
      </c>
      <c r="D226" s="141">
        <f>((C226/C224)-1)*100</f>
        <v>0.31043417197373913</v>
      </c>
      <c r="E226" s="146">
        <v>278.12500600431025</v>
      </c>
      <c r="F226" s="142">
        <v>491.77800000000002</v>
      </c>
      <c r="G226" s="141">
        <f>((F226/F224)-1)*100</f>
        <v>0.3737138915025584</v>
      </c>
      <c r="H226" s="139">
        <v>278.7338129549143</v>
      </c>
      <c r="I226" s="142">
        <v>646.36199999999997</v>
      </c>
      <c r="J226" s="141">
        <f>((I226/I224)-1)*100</f>
        <v>0.39015298594391457</v>
      </c>
      <c r="K226" s="146">
        <v>285.35973676848528</v>
      </c>
      <c r="L226" s="142">
        <v>1148.1310000000001</v>
      </c>
      <c r="M226" s="141">
        <f>((L226/L224)-1)*100</f>
        <v>0.43238732386974288</v>
      </c>
      <c r="N226" s="146">
        <v>294.37855729088807</v>
      </c>
      <c r="O226" s="142">
        <v>1966.213</v>
      </c>
      <c r="P226" s="141">
        <f>((O226/O224)-1)*100</f>
        <v>0.51915638493336136</v>
      </c>
    </row>
    <row r="227" spans="1:16" ht="15.75" customHeight="1" x14ac:dyDescent="0.25">
      <c r="A227" s="12">
        <v>38384</v>
      </c>
      <c r="B227" s="69">
        <v>281.81494744103753</v>
      </c>
      <c r="C227" s="6">
        <v>415.68400000000003</v>
      </c>
      <c r="D227" s="141">
        <f t="shared" ref="D227:D234" si="50">((C227/C226)-1)*100</f>
        <v>0.34568330388267121</v>
      </c>
      <c r="E227" s="146">
        <v>279.31775077463971</v>
      </c>
      <c r="F227" s="142">
        <v>493.887</v>
      </c>
      <c r="G227" s="141">
        <f t="shared" ref="G227:G234" si="51">((F227/F226)-1)*100</f>
        <v>0.42885204299500934</v>
      </c>
      <c r="H227" s="139">
        <v>279.98327277720523</v>
      </c>
      <c r="I227" s="142">
        <v>649.25940000000003</v>
      </c>
      <c r="J227" s="141">
        <f t="shared" ref="J227:J234" si="52">((I227/I226)-1)*100</f>
        <v>0.4482627382179194</v>
      </c>
      <c r="K227" s="146">
        <v>286.84776273767596</v>
      </c>
      <c r="L227" s="142">
        <v>1154.1179999999999</v>
      </c>
      <c r="M227" s="141">
        <f t="shared" ref="M227:M234" si="53">((L227/L226)-1)*100</f>
        <v>0.52145617529706367</v>
      </c>
      <c r="N227" s="146">
        <v>296.30139261508077</v>
      </c>
      <c r="O227" s="142">
        <v>1979.056</v>
      </c>
      <c r="P227" s="141">
        <f t="shared" ref="P227:P234" si="54">((O227/O226)-1)*100</f>
        <v>0.65318457359402338</v>
      </c>
    </row>
    <row r="228" spans="1:16" ht="15.75" customHeight="1" x14ac:dyDescent="0.25">
      <c r="A228" s="12">
        <v>38412</v>
      </c>
      <c r="B228" s="69">
        <v>288.37822749554209</v>
      </c>
      <c r="C228" s="6">
        <v>425.36500000000001</v>
      </c>
      <c r="D228" s="141">
        <f t="shared" si="50"/>
        <v>2.3289325545366113</v>
      </c>
      <c r="E228" s="146">
        <v>285.09258095474132</v>
      </c>
      <c r="F228" s="142">
        <v>504.09800000000001</v>
      </c>
      <c r="G228" s="141">
        <f t="shared" si="51"/>
        <v>2.0674769734777332</v>
      </c>
      <c r="H228" s="139">
        <v>285.593896772476</v>
      </c>
      <c r="I228" s="142">
        <v>662.27</v>
      </c>
      <c r="J228" s="141">
        <f t="shared" si="52"/>
        <v>2.0039139980106535</v>
      </c>
      <c r="K228" s="146">
        <v>292.26574805626433</v>
      </c>
      <c r="L228" s="142">
        <v>1175.9169999999999</v>
      </c>
      <c r="M228" s="141">
        <f t="shared" si="53"/>
        <v>1.8888016649943884</v>
      </c>
      <c r="N228" s="146">
        <v>300.97680346175906</v>
      </c>
      <c r="O228" s="142">
        <v>2010.2840000000001</v>
      </c>
      <c r="P228" s="141">
        <f t="shared" si="54"/>
        <v>1.5779240203410039</v>
      </c>
    </row>
    <row r="229" spans="1:16" ht="15.75" customHeight="1" x14ac:dyDescent="0.25">
      <c r="A229" s="12">
        <v>38443</v>
      </c>
      <c r="B229" s="69">
        <v>283.34712520399387</v>
      </c>
      <c r="C229" s="6">
        <v>417.94400000000002</v>
      </c>
      <c r="D229" s="141">
        <f t="shared" si="50"/>
        <v>-1.7446193269309851</v>
      </c>
      <c r="E229" s="146">
        <v>281.09244640730628</v>
      </c>
      <c r="F229" s="142">
        <v>497.02499999999998</v>
      </c>
      <c r="G229" s="141">
        <f t="shared" si="51"/>
        <v>-1.4031001908359153</v>
      </c>
      <c r="H229" s="139">
        <v>281.83913502998735</v>
      </c>
      <c r="I229" s="142">
        <v>653.56299999999999</v>
      </c>
      <c r="J229" s="141">
        <f t="shared" si="52"/>
        <v>-1.31472058223987</v>
      </c>
      <c r="K229" s="146">
        <v>288.84629569546161</v>
      </c>
      <c r="L229" s="142">
        <v>1162.1590000000001</v>
      </c>
      <c r="M229" s="141">
        <f t="shared" si="53"/>
        <v>-1.1699805343404202</v>
      </c>
      <c r="N229" s="146">
        <v>298.65182411508084</v>
      </c>
      <c r="O229" s="142">
        <v>1994.7550000000001</v>
      </c>
      <c r="P229" s="141">
        <f t="shared" si="54"/>
        <v>-0.77247791854285763</v>
      </c>
    </row>
    <row r="230" spans="1:16" ht="15.75" customHeight="1" x14ac:dyDescent="0.25">
      <c r="A230" s="12">
        <v>38473</v>
      </c>
      <c r="B230" s="69">
        <v>294.24931573766685</v>
      </c>
      <c r="C230" s="6">
        <v>434.02499999999998</v>
      </c>
      <c r="D230" s="141">
        <f t="shared" si="50"/>
        <v>3.8476446605286707</v>
      </c>
      <c r="E230" s="146">
        <v>290.84139583876174</v>
      </c>
      <c r="F230" s="142">
        <v>514.26300000000003</v>
      </c>
      <c r="G230" s="141">
        <f t="shared" si="51"/>
        <v>3.4682360042251448</v>
      </c>
      <c r="H230" s="139">
        <v>291.01969351578504</v>
      </c>
      <c r="I230" s="142">
        <v>674.85199999999998</v>
      </c>
      <c r="J230" s="141">
        <f t="shared" si="52"/>
        <v>3.2573753410153339</v>
      </c>
      <c r="K230" s="146">
        <v>297.43519053717262</v>
      </c>
      <c r="L230" s="142">
        <v>1196.7159999999999</v>
      </c>
      <c r="M230" s="141">
        <f t="shared" si="53"/>
        <v>2.9735173930589331</v>
      </c>
      <c r="N230" s="146">
        <v>306.36667122403708</v>
      </c>
      <c r="O230" s="142">
        <v>2046.2840000000001</v>
      </c>
      <c r="P230" s="141">
        <f t="shared" si="54"/>
        <v>2.5832245062676895</v>
      </c>
    </row>
    <row r="231" spans="1:16" ht="15.75" customHeight="1" x14ac:dyDescent="0.25">
      <c r="A231" s="12">
        <v>38504</v>
      </c>
      <c r="B231" s="69">
        <v>293.8161026445124</v>
      </c>
      <c r="C231" s="6">
        <v>433.38600000000002</v>
      </c>
      <c r="D231" s="141">
        <f t="shared" si="50"/>
        <v>-0.14722654224985643</v>
      </c>
      <c r="E231" s="146">
        <v>290.35219516245309</v>
      </c>
      <c r="F231" s="142">
        <v>513.39800000000002</v>
      </c>
      <c r="G231" s="141">
        <f t="shared" si="51"/>
        <v>-0.16820187336051839</v>
      </c>
      <c r="H231" s="139">
        <v>290.49143083810628</v>
      </c>
      <c r="I231" s="142">
        <v>673.62699999999995</v>
      </c>
      <c r="J231" s="141">
        <f t="shared" si="52"/>
        <v>-0.18152128170325632</v>
      </c>
      <c r="K231" s="146">
        <v>296.92070686317487</v>
      </c>
      <c r="L231" s="142">
        <v>1194.646</v>
      </c>
      <c r="M231" s="141">
        <f t="shared" si="53"/>
        <v>-0.17297337045714123</v>
      </c>
      <c r="N231" s="146">
        <v>305.84070996156811</v>
      </c>
      <c r="O231" s="142">
        <v>2042.771</v>
      </c>
      <c r="P231" s="141">
        <f t="shared" si="54"/>
        <v>-0.17167704971549069</v>
      </c>
    </row>
    <row r="232" spans="1:16" ht="15.75" customHeight="1" x14ac:dyDescent="0.25">
      <c r="A232" s="12">
        <v>38534</v>
      </c>
      <c r="B232" s="69">
        <v>297.36112809694544</v>
      </c>
      <c r="C232" s="6">
        <v>438.61500000000001</v>
      </c>
      <c r="D232" s="141">
        <f t="shared" si="50"/>
        <v>1.2065456659882789</v>
      </c>
      <c r="E232" s="146">
        <v>293.09115339986681</v>
      </c>
      <c r="F232" s="142">
        <v>518.24099999999999</v>
      </c>
      <c r="G232" s="141">
        <f t="shared" si="51"/>
        <v>0.94332272428017117</v>
      </c>
      <c r="H232" s="139">
        <v>293.03701009225932</v>
      </c>
      <c r="I232" s="142">
        <v>679.53</v>
      </c>
      <c r="J232" s="141">
        <f t="shared" si="52"/>
        <v>0.87630097962225761</v>
      </c>
      <c r="K232" s="146">
        <v>299.16306034472467</v>
      </c>
      <c r="L232" s="142">
        <v>1203.6679999999999</v>
      </c>
      <c r="M232" s="141">
        <f t="shared" si="53"/>
        <v>0.75520279647693922</v>
      </c>
      <c r="N232" s="146">
        <v>307.18024181904315</v>
      </c>
      <c r="O232" s="142">
        <v>2051.7179999999998</v>
      </c>
      <c r="P232" s="141">
        <f t="shared" si="54"/>
        <v>0.43798350377990403</v>
      </c>
    </row>
    <row r="233" spans="1:16" ht="15.75" customHeight="1" x14ac:dyDescent="0.25">
      <c r="A233" s="12">
        <v>38565</v>
      </c>
      <c r="B233" s="69">
        <v>297.81942551630755</v>
      </c>
      <c r="C233" s="6">
        <v>439.291</v>
      </c>
      <c r="D233" s="141">
        <f t="shared" si="50"/>
        <v>0.15412149607285652</v>
      </c>
      <c r="E233" s="146">
        <v>293.43444219815507</v>
      </c>
      <c r="F233" s="142">
        <v>518.84799999999996</v>
      </c>
      <c r="G233" s="141">
        <f t="shared" si="51"/>
        <v>0.11712697374386405</v>
      </c>
      <c r="H233" s="139">
        <v>293.23580935300208</v>
      </c>
      <c r="I233" s="142">
        <v>679.99099999999999</v>
      </c>
      <c r="J233" s="141">
        <f t="shared" si="52"/>
        <v>6.7841007755364835E-2</v>
      </c>
      <c r="K233" s="146">
        <v>299.23265233927515</v>
      </c>
      <c r="L233" s="142">
        <v>1203.9480000000001</v>
      </c>
      <c r="M233" s="141">
        <f t="shared" si="53"/>
        <v>2.3262228455034339E-2</v>
      </c>
      <c r="N233" s="146">
        <v>307.2074905949525</v>
      </c>
      <c r="O233" s="142">
        <v>2051.9</v>
      </c>
      <c r="P233" s="141">
        <f t="shared" si="54"/>
        <v>8.8706147726158591E-3</v>
      </c>
    </row>
    <row r="234" spans="1:16" ht="15.75" customHeight="1" x14ac:dyDescent="0.25">
      <c r="A234" s="12">
        <v>38596</v>
      </c>
      <c r="B234" s="69">
        <v>318.1268824683404</v>
      </c>
      <c r="C234" s="6">
        <v>469.245</v>
      </c>
      <c r="D234" s="141">
        <f t="shared" si="50"/>
        <v>6.8187147016442351</v>
      </c>
      <c r="E234" s="146">
        <v>312.41655953876136</v>
      </c>
      <c r="F234" s="142">
        <v>552.41200000000003</v>
      </c>
      <c r="G234" s="141">
        <f t="shared" si="51"/>
        <v>6.4689465893672304</v>
      </c>
      <c r="H234" s="139">
        <v>311.8069376911522</v>
      </c>
      <c r="I234" s="142">
        <v>723.05600000000004</v>
      </c>
      <c r="J234" s="141">
        <f t="shared" si="52"/>
        <v>6.333172056688996</v>
      </c>
      <c r="K234" s="146">
        <v>318.15049042929553</v>
      </c>
      <c r="L234" s="142">
        <v>1280.0630000000001</v>
      </c>
      <c r="M234" s="141">
        <f t="shared" si="53"/>
        <v>6.322116902058883</v>
      </c>
      <c r="N234" s="146">
        <v>325.90913398166566</v>
      </c>
      <c r="O234" s="142">
        <v>2176.8119999999999</v>
      </c>
      <c r="P234" s="141">
        <f t="shared" si="54"/>
        <v>6.0876261026365786</v>
      </c>
    </row>
    <row r="235" spans="1:16" ht="15.75" customHeight="1" x14ac:dyDescent="0.25">
      <c r="A235" s="73" t="s">
        <v>49</v>
      </c>
      <c r="B235" s="235"/>
      <c r="C235" s="6">
        <v>528.19000000000005</v>
      </c>
      <c r="D235" s="141"/>
      <c r="E235" s="151"/>
      <c r="F235" s="142">
        <v>610.04899999999998</v>
      </c>
      <c r="G235" s="141"/>
      <c r="H235" s="152">
        <v>0.92962284406559581</v>
      </c>
      <c r="I235" s="142">
        <v>777.79499999999996</v>
      </c>
      <c r="J235" s="141"/>
      <c r="K235" s="146"/>
      <c r="L235" s="142">
        <v>1325.9690000000001</v>
      </c>
      <c r="M235" s="141"/>
      <c r="N235" s="146"/>
      <c r="O235" s="142">
        <v>2210.7109999999998</v>
      </c>
      <c r="P235" s="141"/>
    </row>
    <row r="236" spans="1:16" ht="15.75" customHeight="1" x14ac:dyDescent="0.25">
      <c r="A236" s="12">
        <v>38626</v>
      </c>
      <c r="B236" s="69">
        <v>298.99132673479437</v>
      </c>
      <c r="C236" s="6">
        <v>496.41899999999998</v>
      </c>
      <c r="D236" s="141">
        <f>((C236/C235)-1)*100</f>
        <v>-6.0150703345387191</v>
      </c>
      <c r="E236" s="146">
        <v>295.50440254447392</v>
      </c>
      <c r="F236" s="142">
        <v>577.02499999999998</v>
      </c>
      <c r="G236" s="141">
        <f>((F236/F235)-1)*100</f>
        <v>-5.4133356500871255</v>
      </c>
      <c r="H236" s="139">
        <v>295.78006109382699</v>
      </c>
      <c r="I236" s="142">
        <v>738.78300000000002</v>
      </c>
      <c r="J236" s="141">
        <v>-5.14</v>
      </c>
      <c r="K236" s="146">
        <v>303.20834488027862</v>
      </c>
      <c r="L236" s="142">
        <v>1263.694</v>
      </c>
      <c r="M236" s="141">
        <f>((L236/L235)-1)*100</f>
        <v>-4.6965653043170796</v>
      </c>
      <c r="N236" s="146">
        <v>313.23372442349932</v>
      </c>
      <c r="O236" s="142">
        <v>2124.7310000000002</v>
      </c>
      <c r="P236" s="141">
        <f>((O236/O235)-1)*100</f>
        <v>-3.8892464912871683</v>
      </c>
    </row>
    <row r="237" spans="1:16" ht="15.75" customHeight="1" x14ac:dyDescent="0.25">
      <c r="A237" s="12">
        <v>38657</v>
      </c>
      <c r="B237" s="69">
        <v>302.93275371916138</v>
      </c>
      <c r="C237" s="6">
        <v>502.96300000000002</v>
      </c>
      <c r="D237" s="141">
        <f>((C237/C236)-1)*100</f>
        <v>1.3182412437880098</v>
      </c>
      <c r="E237" s="146">
        <v>299.06822584035717</v>
      </c>
      <c r="F237" s="142">
        <v>583.98400000000004</v>
      </c>
      <c r="G237" s="141">
        <f>((F237/F236)-1)*100</f>
        <v>1.2060136042632674</v>
      </c>
      <c r="H237" s="139">
        <v>299.16000000000003</v>
      </c>
      <c r="I237" s="142">
        <v>746.23699999999997</v>
      </c>
      <c r="J237" s="141">
        <v>1.1499999999999999</v>
      </c>
      <c r="K237" s="146">
        <v>306.33113932942285</v>
      </c>
      <c r="L237" s="142">
        <v>1276.7090000000001</v>
      </c>
      <c r="M237" s="141">
        <f>((L237/L236)-1)*100</f>
        <v>1.0299170527042323</v>
      </c>
      <c r="N237" s="146">
        <v>315.9685641852293</v>
      </c>
      <c r="O237" s="142">
        <v>2143.2820000000002</v>
      </c>
      <c r="P237" s="141">
        <f>((O237/O236)-1)*100</f>
        <v>0.87309875932528591</v>
      </c>
    </row>
    <row r="238" spans="1:16" ht="15.75" customHeight="1" x14ac:dyDescent="0.25">
      <c r="A238" s="12">
        <v>38687</v>
      </c>
      <c r="B238" s="69">
        <v>303.01647290480116</v>
      </c>
      <c r="C238" s="6">
        <v>503.10199999999998</v>
      </c>
      <c r="D238" s="141">
        <f>((C238/C237)-1)*100</f>
        <v>2.7636227714555872E-2</v>
      </c>
      <c r="E238" s="146">
        <v>299.06566525457197</v>
      </c>
      <c r="F238" s="142">
        <v>583.97900000000004</v>
      </c>
      <c r="G238" s="141">
        <f>((F238/F237)-1)*100</f>
        <v>-8.5618784075869314E-4</v>
      </c>
      <c r="H238" s="139">
        <v>299.0938529180408</v>
      </c>
      <c r="I238" s="142">
        <v>746.072</v>
      </c>
      <c r="J238" s="141">
        <f>(I238/I237-1)*100</f>
        <v>-2.2110937945984954E-2</v>
      </c>
      <c r="K238" s="146">
        <v>306.11303559109996</v>
      </c>
      <c r="L238" s="142">
        <v>1275.8</v>
      </c>
      <c r="M238" s="141">
        <f>((L238/L237)-1)*100</f>
        <v>-7.1198683490136805E-2</v>
      </c>
      <c r="N238" s="146">
        <v>315.57199694038781</v>
      </c>
      <c r="O238" s="142">
        <v>2140.5920000000001</v>
      </c>
      <c r="P238" s="141">
        <f>((O238/O237)-1)*100</f>
        <v>-0.12550844919148041</v>
      </c>
    </row>
    <row r="239" spans="1:16" s="20" customFormat="1" ht="15" customHeight="1" x14ac:dyDescent="0.25">
      <c r="A239" s="26" t="s">
        <v>42</v>
      </c>
      <c r="B239" s="69"/>
      <c r="C239" s="153"/>
      <c r="D239" s="147">
        <f>((D226/100)+1)*((D227/100)+1)*((D228/100)+1)*((D229/100)+1)*((D230/100)+1)*((D231/100)+1)*((D232/100)+1)*((D233/100)+1)*((D234/100)+1)*((D236/100)+1)*((D237/100)+1)*((D238/100)+1)-1</f>
        <v>8.229840693500301E-2</v>
      </c>
      <c r="E239" s="146"/>
      <c r="F239" s="147"/>
      <c r="G239" s="147">
        <f>((G226/100)+1)*((G227/100)+1)*((G228/100)+1)*((G229/100)+1)*((G230/100)+1)*((G231/100)+1)*((G232/100)+1)*((G233/100)+1)*((G234/100)+1)*((G236/100)+1)*((G237/100)+1)*((G238/100)+1)-1</f>
        <v>7.9310772889262804E-2</v>
      </c>
      <c r="H239" s="147"/>
      <c r="I239" s="147"/>
      <c r="J239" s="147">
        <f>((J226/100)+1)*((J227/100)+1)*((J228/100)+1)*((J229/100)+1)*((J230/100)+1)*((J231/100)+1)*((J232/100)+1)*((J233/100)+1)*((J234/100)+1)*((J236/100)+1)*((J237/100)+1)*((J238/100)+1)-1</f>
        <v>7.7308792774424928E-2</v>
      </c>
      <c r="K239" s="147"/>
      <c r="L239" s="147"/>
      <c r="M239" s="147">
        <f>((M226/100)+1)*((M227/100)+1)*((M228/100)+1)*((M229/100)+1)*((M230/100)+1)*((M231/100)+1)*((M232/100)+1)*((M233/100)+1)*((M234/100)+1)*((M236/100)+1)*((M237/100)+1)*((M238/100)+1)-1</f>
        <v>7.7365128785266135E-2</v>
      </c>
      <c r="N239" s="147"/>
      <c r="O239" s="147"/>
      <c r="P239" s="147">
        <f>((P226/100)+1)*((P227/100)+1)*((P228/100)+1)*((P229/100)+1)*((P230/100)+1)*((P231/100)+1)*((P232/100)+1)*((P233/100)+1)*((P234/100)+1)*((P236/100)+1)*((P237/100)+1)*((P238/100)+1)-1</f>
        <v>7.75591538690652E-2</v>
      </c>
    </row>
    <row r="240" spans="1:16" ht="15.75" customHeight="1" x14ac:dyDescent="0.25">
      <c r="A240" s="12">
        <v>38718</v>
      </c>
      <c r="B240" s="69">
        <v>303.42121601811027</v>
      </c>
      <c r="C240" s="6">
        <v>503.774</v>
      </c>
      <c r="D240" s="141">
        <f>((C240/C238)-1)*100</f>
        <v>0.13357132350895196</v>
      </c>
      <c r="E240" s="146">
        <v>299.5470553821952</v>
      </c>
      <c r="F240" s="142">
        <v>584.91899999999998</v>
      </c>
      <c r="G240" s="141">
        <f>((F240/F238)-1)*100</f>
        <v>0.16096469222350862</v>
      </c>
      <c r="H240" s="139">
        <v>299.58735023859714</v>
      </c>
      <c r="I240" s="142">
        <v>747.303</v>
      </c>
      <c r="J240" s="141">
        <f>((I240/I238)-1)*100</f>
        <v>0.16499748013596438</v>
      </c>
      <c r="K240" s="146">
        <v>306.70760221768307</v>
      </c>
      <c r="L240" s="142">
        <v>1278.278</v>
      </c>
      <c r="M240" s="141">
        <f>((L240/L238)-1)*100</f>
        <v>0.19423107070073442</v>
      </c>
      <c r="N240" s="146">
        <v>316.36056132427512</v>
      </c>
      <c r="O240" s="142">
        <v>2145.9409999999998</v>
      </c>
      <c r="P240" s="141">
        <f>((O240/O238)-1)*100</f>
        <v>0.24988414419935268</v>
      </c>
    </row>
    <row r="241" spans="1:16" ht="15.75" customHeight="1" x14ac:dyDescent="0.25">
      <c r="A241" s="12">
        <v>38749</v>
      </c>
      <c r="B241" s="69">
        <v>305.36422388051369</v>
      </c>
      <c r="C241" s="6">
        <v>507</v>
      </c>
      <c r="D241" s="141">
        <f t="shared" ref="D241:D250" si="55">((C241/C240)-1)*100</f>
        <v>0.64036651355567908</v>
      </c>
      <c r="E241" s="146">
        <v>301.80088299035469</v>
      </c>
      <c r="F241" s="142">
        <v>589.32000000000005</v>
      </c>
      <c r="G241" s="141">
        <f t="shared" ref="G241:G251" si="56">((F241/F240)-1)*100</f>
        <v>0.7524118724131057</v>
      </c>
      <c r="H241" s="139">
        <v>301.92735337433015</v>
      </c>
      <c r="I241" s="142">
        <v>753.14</v>
      </c>
      <c r="J241" s="141">
        <f t="shared" ref="J241:J251" si="57">((I241/I240)-1)*100</f>
        <v>0.78107541385488144</v>
      </c>
      <c r="K241" s="146">
        <v>309.36659630799545</v>
      </c>
      <c r="L241" s="142">
        <v>1289.3599999999999</v>
      </c>
      <c r="M241" s="141">
        <f t="shared" ref="M241:M251" si="58">((L241/L240)-1)*100</f>
        <v>0.86694756539655859</v>
      </c>
      <c r="N241" s="146">
        <v>319.68184885551409</v>
      </c>
      <c r="O241" s="142">
        <v>2168.4699999999998</v>
      </c>
      <c r="P241" s="141">
        <f t="shared" ref="P241:P251" si="59">((O241/O240)-1)*100</f>
        <v>1.0498424700399411</v>
      </c>
    </row>
    <row r="242" spans="1:16" ht="15.75" customHeight="1" x14ac:dyDescent="0.25">
      <c r="A242" s="12">
        <v>38777</v>
      </c>
      <c r="B242" s="69">
        <v>304.22769076323061</v>
      </c>
      <c r="C242" s="6">
        <v>505.113</v>
      </c>
      <c r="D242" s="141">
        <f t="shared" si="55"/>
        <v>-0.3721893491124284</v>
      </c>
      <c r="E242" s="146">
        <v>300.43557864966999</v>
      </c>
      <c r="F242" s="142">
        <v>586.654</v>
      </c>
      <c r="G242" s="141">
        <f t="shared" si="56"/>
        <v>-0.45238580058373223</v>
      </c>
      <c r="H242" s="139">
        <v>300.49296392432967</v>
      </c>
      <c r="I242" s="142">
        <v>749.56200000000001</v>
      </c>
      <c r="J242" s="141">
        <f t="shared" si="57"/>
        <v>-0.47507767480149399</v>
      </c>
      <c r="K242" s="146">
        <v>307.65439798382391</v>
      </c>
      <c r="L242" s="142">
        <v>1282.2239999999999</v>
      </c>
      <c r="M242" s="141">
        <f t="shared" si="58"/>
        <v>-0.55345287584537273</v>
      </c>
      <c r="N242" s="146">
        <v>317.45664960137407</v>
      </c>
      <c r="O242" s="142">
        <v>2153.3760000000002</v>
      </c>
      <c r="P242" s="141">
        <f t="shared" si="59"/>
        <v>-0.69606681208407295</v>
      </c>
    </row>
    <row r="243" spans="1:16" ht="15.75" customHeight="1" x14ac:dyDescent="0.25">
      <c r="A243" s="12">
        <v>38808</v>
      </c>
      <c r="B243" s="69">
        <v>302.79181638506265</v>
      </c>
      <c r="C243" s="6">
        <v>502.72899999999998</v>
      </c>
      <c r="D243" s="141">
        <f t="shared" si="55"/>
        <v>-0.47197359798698546</v>
      </c>
      <c r="E243" s="146">
        <v>298.86747591479508</v>
      </c>
      <c r="F243" s="142">
        <v>583.59199999999998</v>
      </c>
      <c r="G243" s="141">
        <f t="shared" si="56"/>
        <v>-0.52194308740757256</v>
      </c>
      <c r="H243" s="139">
        <v>298.92066783072937</v>
      </c>
      <c r="I243" s="142">
        <v>745.64</v>
      </c>
      <c r="J243" s="141">
        <f t="shared" si="57"/>
        <v>-0.52323890485377333</v>
      </c>
      <c r="K243" s="146">
        <v>306.00602319583925</v>
      </c>
      <c r="L243" s="142">
        <v>1275.354</v>
      </c>
      <c r="M243" s="141">
        <f t="shared" si="58"/>
        <v>-0.53578781866505665</v>
      </c>
      <c r="N243" s="146">
        <v>315.51980928065768</v>
      </c>
      <c r="O243" s="142">
        <v>2140.2379999999998</v>
      </c>
      <c r="P243" s="141">
        <f t="shared" si="59"/>
        <v>-0.61011175010775576</v>
      </c>
    </row>
    <row r="244" spans="1:16" ht="15.75" customHeight="1" x14ac:dyDescent="0.25">
      <c r="A244" s="12">
        <v>38838</v>
      </c>
      <c r="B244" s="69">
        <v>308.65577315764784</v>
      </c>
      <c r="C244" s="6">
        <v>512.46500000000003</v>
      </c>
      <c r="D244" s="141">
        <f t="shared" si="55"/>
        <v>1.9366298741469112</v>
      </c>
      <c r="E244" s="146">
        <v>304.18273988777565</v>
      </c>
      <c r="F244" s="142">
        <v>593.971</v>
      </c>
      <c r="G244" s="141">
        <f t="shared" si="56"/>
        <v>1.7784685191023941</v>
      </c>
      <c r="H244" s="139">
        <v>304.03724484312625</v>
      </c>
      <c r="I244" s="142">
        <v>758.40300000000002</v>
      </c>
      <c r="J244" s="141">
        <f t="shared" si="57"/>
        <v>1.7116839225363556</v>
      </c>
      <c r="K244" s="146">
        <v>310.97730081334362</v>
      </c>
      <c r="L244" s="142">
        <v>1296.0730000000001</v>
      </c>
      <c r="M244" s="141">
        <f t="shared" si="58"/>
        <v>1.6245685511630636</v>
      </c>
      <c r="N244" s="146">
        <v>320.05880887226488</v>
      </c>
      <c r="O244" s="142">
        <v>2171.027</v>
      </c>
      <c r="P244" s="141">
        <f t="shared" si="59"/>
        <v>1.4385783263356711</v>
      </c>
    </row>
    <row r="245" spans="1:16" ht="15.75" customHeight="1" x14ac:dyDescent="0.25">
      <c r="A245" s="12">
        <v>38869</v>
      </c>
      <c r="B245" s="69">
        <v>308.63469278716292</v>
      </c>
      <c r="C245" s="6">
        <v>512.42999999999995</v>
      </c>
      <c r="D245" s="141">
        <f t="shared" si="55"/>
        <v>-6.829734713609259E-3</v>
      </c>
      <c r="E245" s="146">
        <v>303.81657612048775</v>
      </c>
      <c r="F245" s="142">
        <v>593.25599999999997</v>
      </c>
      <c r="G245" s="141">
        <f t="shared" si="56"/>
        <v>-0.12037624732521568</v>
      </c>
      <c r="H245" s="139">
        <v>303.45755587032005</v>
      </c>
      <c r="I245" s="142">
        <v>756.95699999999999</v>
      </c>
      <c r="J245" s="141">
        <f t="shared" si="57"/>
        <v>-0.19066380275394312</v>
      </c>
      <c r="K245" s="146">
        <v>309.86446787787446</v>
      </c>
      <c r="L245" s="142">
        <v>1291.4349999999999</v>
      </c>
      <c r="M245" s="141">
        <f t="shared" si="58"/>
        <v>-0.35785021368396341</v>
      </c>
      <c r="N245" s="146">
        <v>318.28634493742146</v>
      </c>
      <c r="O245" s="142">
        <v>2159.0039999999999</v>
      </c>
      <c r="P245" s="141">
        <f t="shared" si="59"/>
        <v>-0.55379320478281535</v>
      </c>
    </row>
    <row r="246" spans="1:16" ht="15.75" customHeight="1" x14ac:dyDescent="0.25">
      <c r="A246" s="12">
        <v>38899</v>
      </c>
      <c r="B246" s="69">
        <v>310.23258486991443</v>
      </c>
      <c r="C246" s="6">
        <v>515.08299999999997</v>
      </c>
      <c r="D246" s="141">
        <f t="shared" si="55"/>
        <v>0.51772925082451682</v>
      </c>
      <c r="E246" s="146">
        <v>305.40977259605791</v>
      </c>
      <c r="F246" s="142">
        <v>596.36699999999996</v>
      </c>
      <c r="G246" s="141">
        <f t="shared" si="56"/>
        <v>0.52439419070351434</v>
      </c>
      <c r="H246" s="139">
        <v>305.15212384269347</v>
      </c>
      <c r="I246" s="142">
        <v>761.18399999999997</v>
      </c>
      <c r="J246" s="141">
        <f t="shared" si="57"/>
        <v>0.55842009519695424</v>
      </c>
      <c r="K246" s="146">
        <v>311.68271884488291</v>
      </c>
      <c r="L246" s="142">
        <v>1299.0129999999999</v>
      </c>
      <c r="M246" s="141">
        <f t="shared" si="58"/>
        <v>0.58678911443472703</v>
      </c>
      <c r="N246" s="146">
        <v>320.10495219852345</v>
      </c>
      <c r="O246" s="142">
        <v>2171.34</v>
      </c>
      <c r="P246" s="141">
        <f t="shared" si="59"/>
        <v>0.57137457827778348</v>
      </c>
    </row>
    <row r="247" spans="1:16" ht="15.75" customHeight="1" x14ac:dyDescent="0.25">
      <c r="A247" s="12">
        <v>38930</v>
      </c>
      <c r="B247" s="69">
        <v>310.46266205634907</v>
      </c>
      <c r="C247" s="6">
        <v>515.46500000000003</v>
      </c>
      <c r="D247" s="141">
        <f t="shared" si="55"/>
        <v>7.4162804829525086E-2</v>
      </c>
      <c r="E247" s="146">
        <v>305.53114436227787</v>
      </c>
      <c r="F247" s="142">
        <v>596.60400000000004</v>
      </c>
      <c r="G247" s="141">
        <f t="shared" si="56"/>
        <v>3.9740629511708647E-2</v>
      </c>
      <c r="H247" s="139">
        <v>305.18860496062251</v>
      </c>
      <c r="I247" s="142">
        <v>761.27499999999998</v>
      </c>
      <c r="J247" s="141">
        <f t="shared" si="57"/>
        <v>1.1955059486279396E-2</v>
      </c>
      <c r="K247" s="146">
        <v>311.53947579562134</v>
      </c>
      <c r="L247" s="142">
        <v>1298.4159999999999</v>
      </c>
      <c r="M247" s="141">
        <f t="shared" si="58"/>
        <v>-4.5957969627707929E-2</v>
      </c>
      <c r="N247" s="146">
        <v>319.77752623168595</v>
      </c>
      <c r="O247" s="142">
        <v>2169.1190000000001</v>
      </c>
      <c r="P247" s="141">
        <f t="shared" si="59"/>
        <v>-0.10228706697247292</v>
      </c>
    </row>
    <row r="248" spans="1:16" ht="16.5" customHeight="1" x14ac:dyDescent="0.25">
      <c r="A248" s="12">
        <v>38961</v>
      </c>
      <c r="B248" s="69">
        <v>310.8360857620807</v>
      </c>
      <c r="C248" s="6">
        <v>516.08500000000004</v>
      </c>
      <c r="D248" s="141">
        <f t="shared" si="55"/>
        <v>0.12027974741253278</v>
      </c>
      <c r="E248" s="146">
        <v>305.89423542662348</v>
      </c>
      <c r="F248" s="142">
        <v>597.31299999999999</v>
      </c>
      <c r="G248" s="141">
        <f t="shared" si="56"/>
        <v>0.1188392970881802</v>
      </c>
      <c r="H248" s="139">
        <v>305.53497513524536</v>
      </c>
      <c r="I248" s="142">
        <v>762.13900000000001</v>
      </c>
      <c r="J248" s="141">
        <f t="shared" si="57"/>
        <v>0.11349380972711653</v>
      </c>
      <c r="K248" s="146">
        <v>311.81972350338935</v>
      </c>
      <c r="L248" s="142">
        <v>1299.5840000000001</v>
      </c>
      <c r="M248" s="141">
        <f t="shared" si="58"/>
        <v>8.9955761481697039E-2</v>
      </c>
      <c r="N248" s="146">
        <v>320.0154665785908</v>
      </c>
      <c r="O248" s="142">
        <v>2170.7330000000002</v>
      </c>
      <c r="P248" s="141">
        <f t="shared" si="59"/>
        <v>7.4408089182753656E-2</v>
      </c>
    </row>
    <row r="249" spans="1:16" ht="16.5" customHeight="1" x14ac:dyDescent="0.25">
      <c r="A249" s="12">
        <v>38991</v>
      </c>
      <c r="B249" s="69">
        <v>310.63250961282699</v>
      </c>
      <c r="C249" s="6">
        <v>515.74699999999996</v>
      </c>
      <c r="D249" s="141">
        <f t="shared" si="55"/>
        <v>-6.5493087379031589E-2</v>
      </c>
      <c r="E249" s="146">
        <v>305.53780188531948</v>
      </c>
      <c r="F249" s="142">
        <v>596.61699999999996</v>
      </c>
      <c r="G249" s="141">
        <f t="shared" si="56"/>
        <v>-0.11652182356653995</v>
      </c>
      <c r="H249" s="139">
        <v>305.36098826512233</v>
      </c>
      <c r="I249" s="142">
        <v>761.70500000000004</v>
      </c>
      <c r="J249" s="141">
        <f t="shared" si="57"/>
        <v>-5.6944992973717579E-2</v>
      </c>
      <c r="K249" s="146">
        <v>311.63905010959712</v>
      </c>
      <c r="L249" s="142">
        <v>1298.8309999999999</v>
      </c>
      <c r="M249" s="141">
        <f t="shared" si="58"/>
        <v>-5.7941618240930914E-2</v>
      </c>
      <c r="N249" s="146">
        <v>319.78003241873506</v>
      </c>
      <c r="O249" s="142">
        <v>2169.136</v>
      </c>
      <c r="P249" s="141">
        <f t="shared" si="59"/>
        <v>-7.3569619110236406E-2</v>
      </c>
    </row>
    <row r="250" spans="1:16" ht="16.5" customHeight="1" x14ac:dyDescent="0.25">
      <c r="A250" s="12">
        <v>39022</v>
      </c>
      <c r="B250" s="69">
        <v>311.47994050631786</v>
      </c>
      <c r="C250" s="6">
        <v>517.154</v>
      </c>
      <c r="D250" s="141">
        <f t="shared" si="55"/>
        <v>0.27280817920414258</v>
      </c>
      <c r="E250" s="146">
        <v>306.4160828096534</v>
      </c>
      <c r="F250" s="142">
        <v>598.33199999999999</v>
      </c>
      <c r="G250" s="141">
        <f t="shared" si="56"/>
        <v>0.28745409534089994</v>
      </c>
      <c r="H250" s="139">
        <v>305.98036548710405</v>
      </c>
      <c r="I250" s="142">
        <v>763.25</v>
      </c>
      <c r="J250" s="141">
        <f t="shared" si="57"/>
        <v>0.20283443065227669</v>
      </c>
      <c r="K250" s="146">
        <v>311.96608574802843</v>
      </c>
      <c r="L250" s="142">
        <v>1300.194</v>
      </c>
      <c r="M250" s="141">
        <f t="shared" si="58"/>
        <v>0.10494051959031303</v>
      </c>
      <c r="N250" s="146">
        <v>319.84253967219706</v>
      </c>
      <c r="O250" s="142">
        <v>2169.56</v>
      </c>
      <c r="P250" s="141">
        <f t="shared" si="59"/>
        <v>1.9546953256965871E-2</v>
      </c>
    </row>
    <row r="251" spans="1:16" ht="16.5" customHeight="1" x14ac:dyDescent="0.25">
      <c r="A251" s="12">
        <v>39052</v>
      </c>
      <c r="B251" s="69">
        <v>312.03887147231615</v>
      </c>
      <c r="C251" s="6">
        <v>518.08199999999999</v>
      </c>
      <c r="D251" s="141">
        <f>((C251/C250)-1)*100</f>
        <v>0.17944364734683305</v>
      </c>
      <c r="E251" s="146">
        <v>306.93127266964166</v>
      </c>
      <c r="F251" s="142">
        <v>599.33799999999997</v>
      </c>
      <c r="G251" s="141">
        <f t="shared" si="56"/>
        <v>0.16813407940741154</v>
      </c>
      <c r="H251" s="139">
        <v>306.45061110612318</v>
      </c>
      <c r="I251" s="142">
        <v>764.423</v>
      </c>
      <c r="J251" s="141">
        <f t="shared" si="57"/>
        <v>0.15368490009826097</v>
      </c>
      <c r="K251" s="146">
        <v>312.29840002479102</v>
      </c>
      <c r="L251" s="142">
        <v>1301.579</v>
      </c>
      <c r="M251" s="141">
        <f t="shared" si="58"/>
        <v>0.10652256509413593</v>
      </c>
      <c r="N251" s="146">
        <v>320.06691712448281</v>
      </c>
      <c r="O251" s="142">
        <v>2171.0819999999999</v>
      </c>
      <c r="P251" s="141">
        <f t="shared" si="59"/>
        <v>7.015247331256802E-2</v>
      </c>
    </row>
    <row r="252" spans="1:16" s="20" customFormat="1" ht="15" customHeight="1" x14ac:dyDescent="0.25">
      <c r="A252" s="26" t="s">
        <v>51</v>
      </c>
      <c r="B252" s="69"/>
      <c r="C252" s="153"/>
      <c r="D252" s="147">
        <f>((D240/100)+1)*((D241/100)+1)*((D242/100)+1)*((D243/100)+1)*((D244/100)+1)*((D245/100)+1)*((D246/100)+1)*((D247/100)+1)*((D248/100)+1)*((D249/100)+1)*((D250/100)+1)*((D251/100)+1)-1</f>
        <v>2.9775274198870605E-2</v>
      </c>
      <c r="E252" s="147"/>
      <c r="F252" s="147"/>
      <c r="G252" s="147">
        <f>((G240/100)+1)*((G241/100)+1)*((G242/100)+1)*((G243/100)+1)*((G244/100)+1)*((G245/100)+1)*((G246/100)+1)*((G247/100)+1)*((G248/100)+1)*((G249/100)+1)*((G250/100)+1)*((G251/100)+1)-1</f>
        <v>2.6300603275117407E-2</v>
      </c>
      <c r="H252" s="147"/>
      <c r="I252" s="147"/>
      <c r="J252" s="147">
        <f>((J240/100)+1)*((J241/100)+1)*((J242/100)+1)*((J243/100)+1)*((J244/100)+1)*((J245/100)+1)*((J246/100)+1)*((J247/100)+1)*((J248/100)+1)*((J249/100)+1)*((J250/100)+1)*((J251/100)+1)-1</f>
        <v>2.4596821754468978E-2</v>
      </c>
      <c r="K252" s="147"/>
      <c r="L252" s="147"/>
      <c r="M252" s="147">
        <f>((M240/100)+1)*((M241/100)+1)*((M242/100)+1)*((M243/100)+1)*((M244/100)+1)*((M245/100)+1)*((M246/100)+1)*((M247/100)+1)*((M248/100)+1)*((M249/100)+1)*((M250/100)+1)*((M251/100)+1)-1</f>
        <v>2.0206145163819134E-2</v>
      </c>
      <c r="N252" s="147"/>
      <c r="O252" s="147"/>
      <c r="P252" s="147">
        <f>((P240/100)+1)*((P241/100)+1)*((P242/100)+1)*((P243/100)+1)*((P244/100)+1)*((P245/100)+1)*((P246/100)+1)*((P247/100)+1)*((P248/100)+1)*((P249/100)+1)*((P250/100)+1)*((P251/100)+1)-1</f>
        <v>1.4243723231703864E-2</v>
      </c>
    </row>
    <row r="253" spans="1:16" s="20" customFormat="1" ht="15" customHeight="1" x14ac:dyDescent="0.25">
      <c r="A253" s="12">
        <v>39083</v>
      </c>
      <c r="B253" s="69">
        <v>312.30870021452216</v>
      </c>
      <c r="C253" s="6">
        <v>518.53</v>
      </c>
      <c r="D253" s="141">
        <f>((C253/C251)-1)*100</f>
        <v>8.6472797742431773E-2</v>
      </c>
      <c r="E253" s="142">
        <v>307.41778396883541</v>
      </c>
      <c r="F253" s="142">
        <v>600.28800000000001</v>
      </c>
      <c r="G253" s="154">
        <f>((F253/F251)-1)*100</f>
        <v>0.15850822073688597</v>
      </c>
      <c r="H253" s="139">
        <v>307.05234910624915</v>
      </c>
      <c r="I253" s="142">
        <v>765.92399999999998</v>
      </c>
      <c r="J253" s="154">
        <f>((I253/I251)-1)*100</f>
        <v>0.19635725246363034</v>
      </c>
      <c r="K253" s="155">
        <v>313.17105491618844</v>
      </c>
      <c r="L253" s="155">
        <v>1305.2159999999999</v>
      </c>
      <c r="M253" s="141">
        <f>((L253/L251)-1)*100</f>
        <v>0.27942983099757956</v>
      </c>
      <c r="N253" s="142">
        <v>321.30423641294163</v>
      </c>
      <c r="O253" s="142">
        <v>2179.4749999999999</v>
      </c>
      <c r="P253" s="141">
        <f>((O253/O251)-1)*100</f>
        <v>0.38658143727412497</v>
      </c>
    </row>
    <row r="254" spans="1:16" s="20" customFormat="1" ht="15" customHeight="1" x14ac:dyDescent="0.25">
      <c r="A254" s="12">
        <v>39114</v>
      </c>
      <c r="B254" s="69">
        <v>313.79034911145726</v>
      </c>
      <c r="C254" s="6">
        <v>520.99</v>
      </c>
      <c r="D254" s="141">
        <f>((C254/C253)-1)*100</f>
        <v>0.47441806645711626</v>
      </c>
      <c r="E254" s="142">
        <v>309.03351359931554</v>
      </c>
      <c r="F254" s="142">
        <v>603.44299999999998</v>
      </c>
      <c r="G254" s="141">
        <f>((F254/F253)-1)*100</f>
        <v>0.52558105442719327</v>
      </c>
      <c r="H254" s="139">
        <v>308.66313077480754</v>
      </c>
      <c r="I254" s="142">
        <v>769.94200000000001</v>
      </c>
      <c r="J254" s="141">
        <f>((I254/I253)-1)*100</f>
        <v>0.5245951295428819</v>
      </c>
      <c r="K254" s="155">
        <v>314.91564488466543</v>
      </c>
      <c r="L254" s="155">
        <v>1312.4870000000001</v>
      </c>
      <c r="M254" s="141">
        <f>((L254/L253)-1)*100</f>
        <v>0.55707254584682619</v>
      </c>
      <c r="N254" s="142">
        <v>323.43375829090996</v>
      </c>
      <c r="O254" s="142">
        <v>2193.92</v>
      </c>
      <c r="P254" s="141">
        <f>((O254/O253)-1)*100</f>
        <v>0.66277429197398874</v>
      </c>
    </row>
    <row r="255" spans="1:16" s="20" customFormat="1" ht="15" customHeight="1" x14ac:dyDescent="0.25">
      <c r="A255" s="12">
        <v>39142</v>
      </c>
      <c r="B255" s="69">
        <v>313.57894311030924</v>
      </c>
      <c r="C255" s="6">
        <v>520.63900000000001</v>
      </c>
      <c r="D255" s="141">
        <f>((C255/C254)-1)*100</f>
        <v>-6.7371734582233334E-2</v>
      </c>
      <c r="E255" s="142">
        <v>308.7928185355039</v>
      </c>
      <c r="F255" s="142">
        <v>602.97299999999996</v>
      </c>
      <c r="G255" s="141">
        <f>((F255/F254)-1)*100</f>
        <v>-7.7886395235349237E-2</v>
      </c>
      <c r="H255" s="139">
        <v>308.42820841100087</v>
      </c>
      <c r="I255" s="142">
        <v>769.35599999999999</v>
      </c>
      <c r="J255" s="141">
        <f>((I255/I254)-1)*100</f>
        <v>-7.6109629036991144E-2</v>
      </c>
      <c r="K255" s="155">
        <v>314.63563711500336</v>
      </c>
      <c r="L255" s="155">
        <v>1311.32</v>
      </c>
      <c r="M255" s="141">
        <f>((L255/L254)-1)*100</f>
        <v>-8.8915166397851575E-2</v>
      </c>
      <c r="N255" s="142">
        <v>323.05606116032124</v>
      </c>
      <c r="O255" s="142">
        <v>2191.3580000000002</v>
      </c>
      <c r="P255" s="141">
        <f>((O255/O254)-1)*100</f>
        <v>-0.11677727537922067</v>
      </c>
    </row>
    <row r="256" spans="1:16" s="20" customFormat="1" ht="15" customHeight="1" x14ac:dyDescent="0.25">
      <c r="A256" s="12">
        <v>39173</v>
      </c>
      <c r="B256" s="69">
        <v>313.23864570105377</v>
      </c>
      <c r="C256" s="83">
        <v>520.07399999999996</v>
      </c>
      <c r="D256" s="141">
        <f>((C256/C255)-1)*100</f>
        <v>-0.10852049116567564</v>
      </c>
      <c r="E256" s="69">
        <v>308.52549337952593</v>
      </c>
      <c r="F256" s="82">
        <v>602.45100000000002</v>
      </c>
      <c r="G256" s="141">
        <f>((F256/F255)-1)*100</f>
        <v>-8.6571040494343166E-2</v>
      </c>
      <c r="H256" s="69">
        <v>308.24259569010923</v>
      </c>
      <c r="I256" s="82">
        <v>768.89300000000003</v>
      </c>
      <c r="J256" s="141">
        <f>((I256/I255)-1)*100</f>
        <v>-6.0180202663007165E-2</v>
      </c>
      <c r="K256" s="69">
        <v>314.56605506427331</v>
      </c>
      <c r="L256" s="83">
        <v>1311.03</v>
      </c>
      <c r="M256" s="141">
        <f>((L256/L255)-1)*100</f>
        <v>-2.2115120641796882E-2</v>
      </c>
      <c r="N256" s="69">
        <v>323.06254776209556</v>
      </c>
      <c r="O256" s="83">
        <v>2191.402</v>
      </c>
      <c r="P256" s="156">
        <f>((O256/O255)-1)*100</f>
        <v>2.0078873465667613E-3</v>
      </c>
    </row>
    <row r="257" spans="1:16" s="20" customFormat="1" ht="15" customHeight="1" x14ac:dyDescent="0.25">
      <c r="A257" s="12">
        <v>39203</v>
      </c>
      <c r="B257" s="69">
        <v>319.25558573372894</v>
      </c>
      <c r="C257" s="83">
        <v>530.06399999999996</v>
      </c>
      <c r="D257" s="141">
        <f>((C257/C256)-1)*100</f>
        <v>1.9208804900840981</v>
      </c>
      <c r="E257" s="69">
        <v>314.11730061731134</v>
      </c>
      <c r="F257" s="82">
        <v>613.37</v>
      </c>
      <c r="G257" s="141">
        <f>((F257/F256)-1)*100</f>
        <v>1.8124295585865147</v>
      </c>
      <c r="H257" s="69">
        <v>313.57966297570351</v>
      </c>
      <c r="I257" s="82">
        <v>782.20600000000002</v>
      </c>
      <c r="J257" s="141">
        <f>((I257/I256)-1)*100</f>
        <v>1.7314502798178699</v>
      </c>
      <c r="K257" s="69">
        <v>319.73504168109343</v>
      </c>
      <c r="L257" s="83">
        <v>1332.5730000000001</v>
      </c>
      <c r="M257" s="141">
        <f>((L257/L256)-1)*100</f>
        <v>1.6432118258163486</v>
      </c>
      <c r="N257" s="69">
        <v>328.03703420919038</v>
      </c>
      <c r="O257" s="83">
        <v>2225.145</v>
      </c>
      <c r="P257" s="141">
        <f>((O257/O256)-1)*100</f>
        <v>1.5397905085420271</v>
      </c>
    </row>
    <row r="258" spans="1:16" s="20" customFormat="1" ht="15" customHeight="1" x14ac:dyDescent="0.25">
      <c r="A258" s="12">
        <v>39234</v>
      </c>
      <c r="B258" s="69">
        <v>318.98214321372552</v>
      </c>
      <c r="C258" s="83">
        <v>529.61</v>
      </c>
      <c r="D258" s="141">
        <f>((C258/C257)-1)*100</f>
        <v>-8.5650034712780876E-2</v>
      </c>
      <c r="E258" s="69">
        <v>313.66663751911085</v>
      </c>
      <c r="F258" s="82">
        <v>612.49</v>
      </c>
      <c r="G258" s="141">
        <f>((F258/F257)-1)*100</f>
        <v>-0.14346968387759507</v>
      </c>
      <c r="H258" s="69">
        <v>313.02803640130423</v>
      </c>
      <c r="I258" s="82">
        <v>780.83</v>
      </c>
      <c r="J258" s="141">
        <f>((I258/I257)-1)*100</f>
        <v>-0.17591273909941529</v>
      </c>
      <c r="K258" s="69">
        <v>318.93695366792019</v>
      </c>
      <c r="L258" s="83">
        <v>1329.246775472383</v>
      </c>
      <c r="M258" s="141">
        <f>((L258/L257)-1)*100</f>
        <v>-0.24960917920572312</v>
      </c>
      <c r="N258" s="69">
        <v>326.90114178483969</v>
      </c>
      <c r="O258" s="83">
        <v>2217.44</v>
      </c>
      <c r="P258" s="141">
        <f>((O258/O257)-1)*100</f>
        <v>-0.34626956894943106</v>
      </c>
    </row>
    <row r="259" spans="1:16" s="88" customFormat="1" ht="15" customHeight="1" x14ac:dyDescent="0.25">
      <c r="A259" s="85">
        <v>39234</v>
      </c>
      <c r="B259" s="191" t="e">
        <v>#VALUE!</v>
      </c>
      <c r="C259" s="84">
        <v>529.25748739636856</v>
      </c>
      <c r="D259" s="157" t="s">
        <v>54</v>
      </c>
      <c r="E259" s="191" t="e">
        <v>#VALUE!</v>
      </c>
      <c r="F259" s="89">
        <v>612.54637753828888</v>
      </c>
      <c r="G259" s="157" t="s">
        <v>54</v>
      </c>
      <c r="H259" s="191" t="e">
        <v>#VALUE!</v>
      </c>
      <c r="I259" s="89">
        <v>781.35861928265115</v>
      </c>
      <c r="J259" s="157" t="s">
        <v>54</v>
      </c>
      <c r="K259" s="191" t="e">
        <v>#VALUE!</v>
      </c>
      <c r="L259" s="84">
        <v>1331.6563981138779</v>
      </c>
      <c r="M259" s="157" t="s">
        <v>54</v>
      </c>
      <c r="N259" s="191" t="e">
        <v>#VALUE!</v>
      </c>
      <c r="O259" s="84">
        <v>2224.0901505470861</v>
      </c>
      <c r="P259" s="157" t="s">
        <v>54</v>
      </c>
    </row>
    <row r="260" spans="1:16" s="20" customFormat="1" ht="15" customHeight="1" x14ac:dyDescent="0.25">
      <c r="A260" s="12">
        <v>39264</v>
      </c>
      <c r="B260" s="69">
        <v>321.99031439833618</v>
      </c>
      <c r="C260" s="83">
        <v>534.24866686110261</v>
      </c>
      <c r="D260" s="141">
        <f t="shared" ref="D260:D265" si="60">((C260/C259)-1)*100</f>
        <v>0.94305316100253833</v>
      </c>
      <c r="E260" s="69">
        <v>316.24617892350813</v>
      </c>
      <c r="F260" s="82">
        <v>617.58385540163761</v>
      </c>
      <c r="G260" s="141">
        <f t="shared" ref="G260:G265" si="61">((F260/F259)-1)*100</f>
        <v>0.82238309588793523</v>
      </c>
      <c r="H260" s="69">
        <v>315.40098253239097</v>
      </c>
      <c r="I260" s="82">
        <v>787.28180090540218</v>
      </c>
      <c r="J260" s="141">
        <f t="shared" ref="J260:J265" si="62">((I260/I259)-1)*100</f>
        <v>0.75806185233984191</v>
      </c>
      <c r="K260" s="69">
        <v>321.00464036299945</v>
      </c>
      <c r="L260" s="83">
        <v>1340.2896034703954</v>
      </c>
      <c r="M260" s="141">
        <f t="shared" ref="M260:M265" si="63">((L260/L259)-1)*100</f>
        <v>0.64830577683141488</v>
      </c>
      <c r="N260" s="69">
        <v>328.48487247258419</v>
      </c>
      <c r="O260" s="83">
        <v>2234.865150611326</v>
      </c>
      <c r="P260" s="141">
        <f t="shared" ref="P260:P265" si="64">((O260/O259)-1)*100</f>
        <v>0.48446777490513959</v>
      </c>
    </row>
    <row r="261" spans="1:16" s="20" customFormat="1" ht="15" customHeight="1" x14ac:dyDescent="0.25">
      <c r="A261" s="12">
        <v>39295</v>
      </c>
      <c r="B261" s="69">
        <v>322.27610680073951</v>
      </c>
      <c r="C261" s="236">
        <v>534.722855689634</v>
      </c>
      <c r="D261" s="141">
        <f t="shared" si="60"/>
        <v>8.8758074272310417E-2</v>
      </c>
      <c r="E261" s="69">
        <v>316.56168810204679</v>
      </c>
      <c r="F261" s="236">
        <v>618.20000000000005</v>
      </c>
      <c r="G261" s="141">
        <f t="shared" si="61"/>
        <v>9.9766953584268236E-2</v>
      </c>
      <c r="H261" s="69">
        <v>315.71274479942127</v>
      </c>
      <c r="I261" s="236">
        <v>788.06</v>
      </c>
      <c r="J261" s="141">
        <f t="shared" si="62"/>
        <v>9.8846320809498067E-2</v>
      </c>
      <c r="K261" s="69">
        <v>321.34483092776838</v>
      </c>
      <c r="L261" s="236">
        <v>1341.71</v>
      </c>
      <c r="M261" s="141">
        <f t="shared" si="63"/>
        <v>0.10597683709003825</v>
      </c>
      <c r="N261" s="69">
        <v>328.90595366660358</v>
      </c>
      <c r="O261" s="236">
        <v>2237.73</v>
      </c>
      <c r="P261" s="141">
        <f t="shared" si="64"/>
        <v>0.12818891501755747</v>
      </c>
    </row>
    <row r="262" spans="1:16" s="20" customFormat="1" ht="15" customHeight="1" x14ac:dyDescent="0.25">
      <c r="A262" s="12">
        <v>39326</v>
      </c>
      <c r="B262" s="69">
        <v>322.36712122459005</v>
      </c>
      <c r="C262" s="83">
        <v>534.87386748232768</v>
      </c>
      <c r="D262" s="141">
        <f t="shared" si="60"/>
        <v>2.8241132969508698E-2</v>
      </c>
      <c r="E262" s="69">
        <v>316.63492318154209</v>
      </c>
      <c r="F262" s="82">
        <v>618.34301770506545</v>
      </c>
      <c r="G262" s="141">
        <f t="shared" si="61"/>
        <v>2.3134536568325537E-2</v>
      </c>
      <c r="H262" s="69">
        <v>315.76645285282228</v>
      </c>
      <c r="I262" s="82">
        <v>788.19406227420461</v>
      </c>
      <c r="J262" s="141">
        <f t="shared" si="62"/>
        <v>1.7011683654111209E-2</v>
      </c>
      <c r="K262" s="69">
        <v>321.36980187214203</v>
      </c>
      <c r="L262" s="83">
        <v>1341.8142611006961</v>
      </c>
      <c r="M262" s="156">
        <f t="shared" si="63"/>
        <v>7.7707627353262865E-3</v>
      </c>
      <c r="N262" s="69">
        <v>328.91149486171582</v>
      </c>
      <c r="O262" s="83">
        <v>2237.767699829998</v>
      </c>
      <c r="P262" s="141">
        <f t="shared" si="64"/>
        <v>1.68473542374592E-3</v>
      </c>
    </row>
    <row r="263" spans="1:16" s="20" customFormat="1" ht="15" customHeight="1" x14ac:dyDescent="0.25">
      <c r="A263" s="12">
        <v>39356</v>
      </c>
      <c r="B263" s="69">
        <v>322.57440721806415</v>
      </c>
      <c r="C263" s="83">
        <v>535.21779790731398</v>
      </c>
      <c r="D263" s="141">
        <f t="shared" si="60"/>
        <v>6.4301220511153723E-2</v>
      </c>
      <c r="E263" s="69">
        <v>316.92174341574366</v>
      </c>
      <c r="F263" s="82">
        <v>618.90313687124285</v>
      </c>
      <c r="G263" s="141">
        <f t="shared" si="61"/>
        <v>9.0583891163875663E-2</v>
      </c>
      <c r="H263" s="69">
        <v>316.08983026835449</v>
      </c>
      <c r="I263" s="82">
        <v>789.00125428745764</v>
      </c>
      <c r="J263" s="141">
        <f t="shared" si="62"/>
        <v>0.10241031389199851</v>
      </c>
      <c r="K263" s="69">
        <v>321.79982722047095</v>
      </c>
      <c r="L263" s="83">
        <v>1343.6097445022513</v>
      </c>
      <c r="M263" s="141">
        <f t="shared" si="63"/>
        <v>0.13381012958397775</v>
      </c>
      <c r="N263" s="69">
        <v>329.50353555246693</v>
      </c>
      <c r="O263" s="83">
        <v>2241.7868388552333</v>
      </c>
      <c r="P263" s="141">
        <v>0.18</v>
      </c>
    </row>
    <row r="264" spans="1:16" s="20" customFormat="1" ht="15" customHeight="1" x14ac:dyDescent="0.25">
      <c r="A264" s="12">
        <v>39387</v>
      </c>
      <c r="B264" s="69">
        <v>322.60982969069192</v>
      </c>
      <c r="C264" s="83">
        <v>535.27657113101691</v>
      </c>
      <c r="D264" s="141">
        <f t="shared" si="60"/>
        <v>1.0981178864510888E-2</v>
      </c>
      <c r="E264" s="69">
        <v>317.00206832166458</v>
      </c>
      <c r="F264" s="82">
        <v>619.05999999999995</v>
      </c>
      <c r="G264" s="141">
        <f t="shared" si="61"/>
        <v>2.5345343949956245E-2</v>
      </c>
      <c r="H264" s="69">
        <v>316.19379240144752</v>
      </c>
      <c r="I264" s="82">
        <v>789.26075726905992</v>
      </c>
      <c r="J264" s="141">
        <f t="shared" si="62"/>
        <v>3.2890059450751963E-2</v>
      </c>
      <c r="K264" s="69">
        <v>321.96514613157768</v>
      </c>
      <c r="L264" s="83">
        <v>1344.3</v>
      </c>
      <c r="M264" s="141">
        <f t="shared" si="63"/>
        <v>5.1373213135219586E-2</v>
      </c>
      <c r="N264" s="69">
        <v>329.74652138528444</v>
      </c>
      <c r="O264" s="83">
        <v>2243.44</v>
      </c>
      <c r="P264" s="141">
        <f t="shared" si="64"/>
        <v>7.3743012320059975E-2</v>
      </c>
    </row>
    <row r="265" spans="1:16" s="20" customFormat="1" ht="15" customHeight="1" x14ac:dyDescent="0.25">
      <c r="A265" s="12">
        <v>39417</v>
      </c>
      <c r="B265" s="69">
        <v>322.71350592317356</v>
      </c>
      <c r="C265" s="236">
        <v>535.44859148849878</v>
      </c>
      <c r="D265" s="141">
        <f t="shared" si="60"/>
        <v>3.213672459423389E-2</v>
      </c>
      <c r="E265" s="69">
        <v>317.22174081549974</v>
      </c>
      <c r="F265" s="165">
        <v>619.48898916954568</v>
      </c>
      <c r="G265" s="141">
        <f t="shared" si="61"/>
        <v>6.929686452779027E-2</v>
      </c>
      <c r="H265" s="69">
        <v>316.48709874268735</v>
      </c>
      <c r="I265" s="165">
        <v>789.99288797675229</v>
      </c>
      <c r="J265" s="141">
        <f t="shared" si="62"/>
        <v>9.2761574796340618E-2</v>
      </c>
      <c r="K265" s="69">
        <v>322.42607236298039</v>
      </c>
      <c r="L265" s="236">
        <v>1346.2245037555135</v>
      </c>
      <c r="M265" s="141">
        <f t="shared" si="63"/>
        <v>0.14316028829230998</v>
      </c>
      <c r="N265" s="69">
        <v>330.42464455788962</v>
      </c>
      <c r="O265" s="236">
        <v>2248.053630627423</v>
      </c>
      <c r="P265" s="141">
        <f t="shared" si="64"/>
        <v>0.20564983362261202</v>
      </c>
    </row>
    <row r="266" spans="1:16" s="20" customFormat="1" ht="18" customHeight="1" x14ac:dyDescent="0.25">
      <c r="A266" s="26" t="s">
        <v>53</v>
      </c>
      <c r="B266" s="69"/>
      <c r="C266" s="153"/>
      <c r="D266" s="147">
        <f>((D253/100)+1)*((D254/100)+1)*((D255/100)+1)*((D256/100)+1)*((D257/100)+1)*((D258/100)+1)*((D260/100)+1)*((D261/100)+1)*((D262/100)+1)*((D263/100)+1)*((D264/100)+1)*((D265/100)+1)-1</f>
        <v>3.4209309886587214E-2</v>
      </c>
      <c r="E266" s="69"/>
      <c r="F266" s="153"/>
      <c r="G266" s="147">
        <f>((G253/100)+1)*((G254/100)+1)*((G255/100)+1)*((G256/100)+1)*((G257/100)+1)*((G258/100)+1)*((G260/100)+1)*((G261/100)+1)*((G262/100)+1)*((G263/100)+1)*((G264/100)+1)*((G265/100)+1)-1</f>
        <v>3.3526945808920239E-2</v>
      </c>
      <c r="H266" s="69"/>
      <c r="I266" s="153"/>
      <c r="J266" s="147">
        <f>((J253/100)+1)*((J254/100)+1)*((J255/100)+1)*((J256/100)+1)*((J257/100)+1)*((J258/100)+1)*((J260/100)+1)*((J261/100)+1)*((J262/100)+1)*((J263/100)+1)*((J264/100)+1)*((J265/100)+1)-1</f>
        <v>3.2750750929612327E-2</v>
      </c>
      <c r="K266" s="69"/>
      <c r="L266" s="153"/>
      <c r="M266" s="147">
        <f>((M253/100)+1)*((M254/100)+1)*((M255/100)+1)*((M256/100)+1)*((M257/100)+1)*((M258/100)+1)*((M260/100)+1)*((M261/100)+1)*((M262/100)+1)*((M263/100)+1)*((M264/100)+1)*((M265/100)+1)-1</f>
        <v>3.2429472380855584E-2</v>
      </c>
      <c r="N266" s="69"/>
      <c r="O266" s="153"/>
      <c r="P266" s="147">
        <f>((P253/100)+1)*((P254/100)+1)*((P255/100)+1)*((P256/100)+1)*((P257/100)+1)*((P258/100)+1)*((P260/100)+1)*((P261/100)+1)*((P262/100)+1)*((P263/100)+1)*((P264/100)+1)*((P265/100)+1)-1</f>
        <v>3.2361130998673104E-2</v>
      </c>
    </row>
    <row r="267" spans="1:16" s="96" customFormat="1" ht="16.5" customHeight="1" x14ac:dyDescent="0.25">
      <c r="A267" s="97">
        <v>39448</v>
      </c>
      <c r="B267" s="69">
        <v>323.23384794011707</v>
      </c>
      <c r="C267" s="142">
        <v>536.31194673998618</v>
      </c>
      <c r="D267" s="141">
        <f>((C267/C265)-1)*100</f>
        <v>0.16123961575609247</v>
      </c>
      <c r="E267" s="69">
        <v>318.02705992884484</v>
      </c>
      <c r="F267" s="142">
        <v>621.0616629787321</v>
      </c>
      <c r="G267" s="141">
        <f>((F267/F265)-1)*100</f>
        <v>0.25386630540353838</v>
      </c>
      <c r="H267" s="69">
        <v>317.44190628546227</v>
      </c>
      <c r="I267" s="142">
        <v>792.37621156616649</v>
      </c>
      <c r="J267" s="141">
        <f>((I267/I265)-1)*100</f>
        <v>0.30168924628146687</v>
      </c>
      <c r="K267" s="69">
        <v>323.77350301652103</v>
      </c>
      <c r="L267" s="158">
        <v>1351.8504264658384</v>
      </c>
      <c r="M267" s="141">
        <f>100*((L267/L265)-1)</f>
        <v>0.41790375190990936</v>
      </c>
      <c r="N267" s="69">
        <v>332.32391930967185</v>
      </c>
      <c r="O267" s="159">
        <v>2260.9754013597967</v>
      </c>
      <c r="P267" s="141">
        <f>100*((O267/O265)-1)</f>
        <v>0.5747981523362089</v>
      </c>
    </row>
    <row r="268" spans="1:16" s="96" customFormat="1" ht="16.5" customHeight="1" x14ac:dyDescent="0.25">
      <c r="A268" s="97">
        <v>39480</v>
      </c>
      <c r="B268" s="69">
        <v>323.55841728425929</v>
      </c>
      <c r="C268" s="142">
        <v>536.85047455171855</v>
      </c>
      <c r="D268" s="141">
        <f t="shared" ref="D268:D278" si="65">((C268/C267)-1)*100</f>
        <v>0.1004131671885844</v>
      </c>
      <c r="E268" s="69">
        <v>318.47944991774972</v>
      </c>
      <c r="F268" s="142">
        <v>621.94511635181004</v>
      </c>
      <c r="G268" s="141">
        <f t="shared" ref="G268:G278" si="66">((F268/F267)-1)*100</f>
        <v>0.1422488982560477</v>
      </c>
      <c r="H268" s="69">
        <v>317.95710483856072</v>
      </c>
      <c r="I268" s="142">
        <v>793.66221404292014</v>
      </c>
      <c r="J268" s="141">
        <f t="shared" ref="J268:J278" si="67">((I268/I267)-1)*100</f>
        <v>0.16229695667060451</v>
      </c>
      <c r="K268" s="69">
        <v>324.46515457159205</v>
      </c>
      <c r="L268" s="158">
        <v>1354.7382768951577</v>
      </c>
      <c r="M268" s="141">
        <f>((L268/L267)-1)*100</f>
        <v>0.21362203782182565</v>
      </c>
      <c r="N268" s="69">
        <v>333.27230259539419</v>
      </c>
      <c r="O268" s="159">
        <v>2267.4277544872311</v>
      </c>
      <c r="P268" s="141">
        <f>((O268/O267)-1)*100</f>
        <v>0.28537918296474007</v>
      </c>
    </row>
    <row r="269" spans="1:16" s="96" customFormat="1" ht="16.5" customHeight="1" x14ac:dyDescent="0.25">
      <c r="A269" s="97">
        <v>39510</v>
      </c>
      <c r="B269" s="69">
        <v>323.73304396595006</v>
      </c>
      <c r="C269" s="142">
        <v>537.14021640953194</v>
      </c>
      <c r="D269" s="141">
        <f t="shared" si="65"/>
        <v>5.3970681138970633E-2</v>
      </c>
      <c r="E269" s="69">
        <v>318.73935240375948</v>
      </c>
      <c r="F269" s="142">
        <v>622.45266898022362</v>
      </c>
      <c r="G269" s="141">
        <f t="shared" si="66"/>
        <v>8.1607301845343372E-2</v>
      </c>
      <c r="H269" s="69">
        <v>318.26016568671787</v>
      </c>
      <c r="I269" s="142">
        <v>794.41869326630547</v>
      </c>
      <c r="J269" s="141">
        <f t="shared" si="67"/>
        <v>9.5315010592700311E-2</v>
      </c>
      <c r="K269" s="69">
        <v>324.884809926652</v>
      </c>
      <c r="L269" s="158">
        <v>1356.4904624984297</v>
      </c>
      <c r="M269" s="141">
        <f t="shared" ref="M269:M278" si="68">100*(L269/L268-1)</f>
        <v>0.12933757266293533</v>
      </c>
      <c r="N269" s="69">
        <v>333.85913407582154</v>
      </c>
      <c r="O269" s="159">
        <v>2271.4202794452481</v>
      </c>
      <c r="P269" s="141">
        <f t="shared" ref="P269:P278" si="69">100*(O269/O268-1)</f>
        <v>0.17608168331342267</v>
      </c>
    </row>
    <row r="270" spans="1:16" s="96" customFormat="1" ht="16.5" customHeight="1" x14ac:dyDescent="0.25">
      <c r="A270" s="97">
        <v>39542</v>
      </c>
      <c r="B270" s="69">
        <v>323.83195047969929</v>
      </c>
      <c r="C270" s="142">
        <v>537.30432281507137</v>
      </c>
      <c r="D270" s="141">
        <f t="shared" si="65"/>
        <v>3.0551874636453036E-2</v>
      </c>
      <c r="E270" s="69">
        <v>318.89980878269967</v>
      </c>
      <c r="F270" s="142">
        <v>622.76601749076372</v>
      </c>
      <c r="G270" s="141">
        <f t="shared" si="66"/>
        <v>5.034093773803594E-2</v>
      </c>
      <c r="H270" s="69">
        <v>318.4540301762068</v>
      </c>
      <c r="I270" s="142">
        <v>794.90260420149343</v>
      </c>
      <c r="J270" s="141">
        <f t="shared" si="67"/>
        <v>6.0913840433229893E-2</v>
      </c>
      <c r="K270" s="69">
        <v>325.1641099882246</v>
      </c>
      <c r="L270" s="158">
        <v>1357.6566231132765</v>
      </c>
      <c r="M270" s="141">
        <f t="shared" si="68"/>
        <v>8.596895054455711E-2</v>
      </c>
      <c r="N270" s="69">
        <v>334.25616660545506</v>
      </c>
      <c r="O270" s="159">
        <v>2274.1215017493955</v>
      </c>
      <c r="P270" s="141">
        <f t="shared" si="69"/>
        <v>0.11892217079294554</v>
      </c>
    </row>
    <row r="271" spans="1:16" s="96" customFormat="1" ht="16.5" customHeight="1" x14ac:dyDescent="0.25">
      <c r="A271" s="97">
        <v>39573</v>
      </c>
      <c r="B271" s="69">
        <v>336.29312859791162</v>
      </c>
      <c r="C271" s="142">
        <v>557.98</v>
      </c>
      <c r="D271" s="141">
        <f t="shared" si="65"/>
        <v>3.8480384964341363</v>
      </c>
      <c r="E271" s="69">
        <v>331.34002896038555</v>
      </c>
      <c r="F271" s="142">
        <v>647.05999999999995</v>
      </c>
      <c r="G271" s="141">
        <f t="shared" si="66"/>
        <v>3.9009807579291289</v>
      </c>
      <c r="H271" s="69">
        <v>331.12261510473257</v>
      </c>
      <c r="I271" s="142">
        <v>826.525036945274</v>
      </c>
      <c r="J271" s="141">
        <f t="shared" si="67"/>
        <v>3.978151861201451</v>
      </c>
      <c r="K271" s="69">
        <v>338.83580364367191</v>
      </c>
      <c r="L271" s="158">
        <v>1414.74</v>
      </c>
      <c r="M271" s="141">
        <f t="shared" si="68"/>
        <v>4.2045518664229009</v>
      </c>
      <c r="N271" s="69">
        <v>348.8439634936492</v>
      </c>
      <c r="O271" s="159">
        <v>2373.37</v>
      </c>
      <c r="P271" s="141">
        <f t="shared" si="69"/>
        <v>4.364256622799445</v>
      </c>
    </row>
    <row r="272" spans="1:16" s="96" customFormat="1" ht="16.5" customHeight="1" x14ac:dyDescent="0.25">
      <c r="A272" s="97">
        <v>39605</v>
      </c>
      <c r="B272" s="69">
        <v>339.35483169350175</v>
      </c>
      <c r="C272" s="142">
        <v>563.05999999999995</v>
      </c>
      <c r="D272" s="141">
        <f t="shared" si="65"/>
        <v>0.91042689702138802</v>
      </c>
      <c r="E272" s="69">
        <v>334.54593417644173</v>
      </c>
      <c r="F272" s="142">
        <v>653.32067739418619</v>
      </c>
      <c r="G272" s="141">
        <f t="shared" si="66"/>
        <v>0.96755747445156359</v>
      </c>
      <c r="H272" s="69">
        <v>334.27330863308879</v>
      </c>
      <c r="I272" s="142">
        <v>834.38957704654194</v>
      </c>
      <c r="J272" s="141">
        <f t="shared" si="67"/>
        <v>0.95151867756289032</v>
      </c>
      <c r="K272" s="69">
        <v>341.91729649598204</v>
      </c>
      <c r="L272" s="158">
        <v>1427.6061468209593</v>
      </c>
      <c r="M272" s="141">
        <f t="shared" si="68"/>
        <v>0.90943543131312143</v>
      </c>
      <c r="N272" s="69">
        <v>352.22726182805934</v>
      </c>
      <c r="O272" s="159">
        <v>2396.3883681194334</v>
      </c>
      <c r="P272" s="141">
        <f t="shared" si="69"/>
        <v>0.96986007741874936</v>
      </c>
    </row>
    <row r="273" spans="1:16" s="96" customFormat="1" ht="16.5" customHeight="1" x14ac:dyDescent="0.25">
      <c r="A273" s="97">
        <v>39636</v>
      </c>
      <c r="B273" s="69">
        <v>345.12601292207904</v>
      </c>
      <c r="C273" s="142">
        <v>572.63558578537527</v>
      </c>
      <c r="D273" s="141">
        <f t="shared" si="65"/>
        <v>1.700633286927733</v>
      </c>
      <c r="E273" s="69">
        <v>340.07071466753536</v>
      </c>
      <c r="F273" s="142">
        <v>664.10978873634292</v>
      </c>
      <c r="G273" s="141">
        <f t="shared" si="66"/>
        <v>1.6514265835255504</v>
      </c>
      <c r="H273" s="69">
        <v>339.83021673373861</v>
      </c>
      <c r="I273" s="142">
        <v>848.26034111905426</v>
      </c>
      <c r="J273" s="141">
        <f t="shared" si="67"/>
        <v>1.6623846287258548</v>
      </c>
      <c r="K273" s="69">
        <v>347.49365909150595</v>
      </c>
      <c r="L273" s="158">
        <v>1450.8891149534766</v>
      </c>
      <c r="M273" s="141">
        <f t="shared" si="68"/>
        <v>1.6309097704828801</v>
      </c>
      <c r="N273" s="69">
        <v>357.59103259868408</v>
      </c>
      <c r="O273" s="159">
        <v>2432.880937766864</v>
      </c>
      <c r="P273" s="141">
        <f t="shared" si="69"/>
        <v>1.5228153388203935</v>
      </c>
    </row>
    <row r="274" spans="1:16" s="96" customFormat="1" ht="16.5" customHeight="1" x14ac:dyDescent="0.25">
      <c r="A274" s="97">
        <v>39668</v>
      </c>
      <c r="B274" s="69">
        <v>346.48154900399209</v>
      </c>
      <c r="C274" s="142">
        <v>574.88470109183208</v>
      </c>
      <c r="D274" s="141">
        <f t="shared" si="65"/>
        <v>0.39276554972953459</v>
      </c>
      <c r="E274" s="69">
        <v>341.40969152579407</v>
      </c>
      <c r="F274" s="142">
        <v>666.72462029962639</v>
      </c>
      <c r="G274" s="141">
        <f t="shared" si="66"/>
        <v>0.39373483234736995</v>
      </c>
      <c r="H274" s="69">
        <v>341.10289334988329</v>
      </c>
      <c r="I274" s="142">
        <v>851.43710718453622</v>
      </c>
      <c r="J274" s="141">
        <f t="shared" si="67"/>
        <v>0.37450366491154075</v>
      </c>
      <c r="K274" s="69">
        <v>348.59170350874723</v>
      </c>
      <c r="L274" s="158">
        <v>1455.4737761437727</v>
      </c>
      <c r="M274" s="141">
        <f t="shared" si="68"/>
        <v>0.31598977089597469</v>
      </c>
      <c r="N274" s="69">
        <v>358.63792210624342</v>
      </c>
      <c r="O274" s="159">
        <v>2440.0034808250052</v>
      </c>
      <c r="P274" s="141">
        <f t="shared" si="69"/>
        <v>0.29276167804079822</v>
      </c>
    </row>
    <row r="275" spans="1:16" s="96" customFormat="1" ht="16.5" customHeight="1" x14ac:dyDescent="0.25">
      <c r="A275" s="97">
        <v>39700</v>
      </c>
      <c r="B275" s="69">
        <v>346.62426850836829</v>
      </c>
      <c r="C275" s="142">
        <v>575.12150232944214</v>
      </c>
      <c r="D275" s="141">
        <f t="shared" si="65"/>
        <v>4.1191083561686881E-2</v>
      </c>
      <c r="E275" s="69">
        <v>341.63170363546124</v>
      </c>
      <c r="F275" s="142">
        <v>667.16053618913043</v>
      </c>
      <c r="G275" s="141">
        <f t="shared" si="66"/>
        <v>6.5381699765065804E-2</v>
      </c>
      <c r="H275" s="69">
        <v>341.36388528100053</v>
      </c>
      <c r="I275" s="142">
        <v>852.10058267620479</v>
      </c>
      <c r="J275" s="141">
        <f t="shared" si="67"/>
        <v>7.7924192646761092E-2</v>
      </c>
      <c r="K275" s="69">
        <v>348.96986531219892</v>
      </c>
      <c r="L275" s="158">
        <v>1457.047490044099</v>
      </c>
      <c r="M275" s="141">
        <f t="shared" si="68"/>
        <v>0.10812382374183471</v>
      </c>
      <c r="N275" s="69">
        <v>359.17054545834299</v>
      </c>
      <c r="O275" s="159">
        <v>2443.6252311448125</v>
      </c>
      <c r="P275" s="141">
        <f t="shared" si="69"/>
        <v>0.14843217840749823</v>
      </c>
    </row>
    <row r="276" spans="1:16" s="96" customFormat="1" ht="16.5" customHeight="1" x14ac:dyDescent="0.25">
      <c r="A276" s="97">
        <v>39731</v>
      </c>
      <c r="B276" s="69">
        <v>347.41680792784183</v>
      </c>
      <c r="C276" s="142">
        <v>576.43648948699001</v>
      </c>
      <c r="D276" s="141">
        <f t="shared" si="65"/>
        <v>0.22864510407309968</v>
      </c>
      <c r="E276" s="69">
        <v>342.55116533238692</v>
      </c>
      <c r="F276" s="142">
        <v>668.95612059244695</v>
      </c>
      <c r="G276" s="141">
        <f t="shared" si="66"/>
        <v>0.26913828170549436</v>
      </c>
      <c r="H276" s="69">
        <v>342.32334213638518</v>
      </c>
      <c r="I276" s="142">
        <v>854.49554529755244</v>
      </c>
      <c r="J276" s="141">
        <f t="shared" si="67"/>
        <v>0.28106571806649772</v>
      </c>
      <c r="K276" s="69">
        <v>350.04765706957113</v>
      </c>
      <c r="L276" s="158">
        <v>1461.5475742375133</v>
      </c>
      <c r="M276" s="141">
        <f t="shared" si="68"/>
        <v>0.30884952097738338</v>
      </c>
      <c r="N276" s="69">
        <v>360.49593432667098</v>
      </c>
      <c r="O276" s="159">
        <v>2452.6425454003329</v>
      </c>
      <c r="P276" s="141">
        <f t="shared" si="69"/>
        <v>0.36901379723011107</v>
      </c>
    </row>
    <row r="277" spans="1:16" s="96" customFormat="1" ht="16.5" customHeight="1" x14ac:dyDescent="0.25">
      <c r="A277" s="97">
        <v>39763</v>
      </c>
      <c r="B277" s="69">
        <v>348.67497423194737</v>
      </c>
      <c r="C277" s="142">
        <v>578.52404815133661</v>
      </c>
      <c r="D277" s="141">
        <f t="shared" si="65"/>
        <v>0.36214894483943549</v>
      </c>
      <c r="E277" s="69">
        <v>343.80035049124575</v>
      </c>
      <c r="F277" s="142">
        <v>671.39561034563758</v>
      </c>
      <c r="G277" s="141">
        <f t="shared" si="66"/>
        <v>0.36467111639999494</v>
      </c>
      <c r="H277" s="69">
        <v>343.5241072370606</v>
      </c>
      <c r="I277" s="142">
        <v>857.4928531149875</v>
      </c>
      <c r="J277" s="141">
        <f t="shared" si="67"/>
        <v>0.35076927362931443</v>
      </c>
      <c r="K277" s="69">
        <v>351.08252104833741</v>
      </c>
      <c r="L277" s="158">
        <v>1465.8684228627938</v>
      </c>
      <c r="M277" s="141">
        <f t="shared" si="68"/>
        <v>0.29563516791675237</v>
      </c>
      <c r="N277" s="69">
        <v>361.46866807231942</v>
      </c>
      <c r="O277" s="159">
        <v>2459.2605622564174</v>
      </c>
      <c r="P277" s="141">
        <f t="shared" si="69"/>
        <v>0.26983209879059</v>
      </c>
    </row>
    <row r="278" spans="1:16" s="96" customFormat="1" ht="16.5" customHeight="1" x14ac:dyDescent="0.25">
      <c r="A278" s="97">
        <v>39794</v>
      </c>
      <c r="B278" s="69">
        <v>348.48914009613333</v>
      </c>
      <c r="C278" s="142">
        <v>578.21571080429112</v>
      </c>
      <c r="D278" s="141">
        <f t="shared" si="65"/>
        <v>-5.329723942000264E-2</v>
      </c>
      <c r="E278" s="69">
        <v>343.51538026349988</v>
      </c>
      <c r="F278" s="142">
        <v>670.83910201248898</v>
      </c>
      <c r="G278" s="141">
        <f t="shared" si="66"/>
        <v>-8.2888288897531304E-2</v>
      </c>
      <c r="H278" s="69">
        <v>343.17963952584461</v>
      </c>
      <c r="I278" s="142">
        <v>856.63300487064635</v>
      </c>
      <c r="J278" s="141">
        <f t="shared" si="67"/>
        <v>-0.10027468348192681</v>
      </c>
      <c r="K278" s="69">
        <v>350.6135231558614</v>
      </c>
      <c r="L278" s="158">
        <v>1463.9102245482866</v>
      </c>
      <c r="M278" s="141">
        <f t="shared" si="68"/>
        <v>-0.13358622670122111</v>
      </c>
      <c r="N278" s="69">
        <v>360.83028873567412</v>
      </c>
      <c r="O278" s="159">
        <v>2454.917333464989</v>
      </c>
      <c r="P278" s="141">
        <f t="shared" si="69"/>
        <v>-0.17660710125987356</v>
      </c>
    </row>
    <row r="279" spans="1:16" s="96" customFormat="1" ht="16.5" customHeight="1" x14ac:dyDescent="0.25">
      <c r="A279" s="26" t="s">
        <v>57</v>
      </c>
      <c r="B279" s="98"/>
      <c r="C279" s="160"/>
      <c r="D279" s="147">
        <f>((D267/100)+1)*((D268/100)+1)*((D269/100)+1)*((D270/100)+1)*((D271/100)+1)*((D272/100)+1)*((D273/100)+1)*((D274/100)+1)*((D275/100)+1)*((D276/100)+1)*((D277/100)+1)*((D278/100)+1)-1</f>
        <v>7.9871569363743511E-2</v>
      </c>
      <c r="E279" s="98"/>
      <c r="F279" s="160"/>
      <c r="G279" s="147">
        <f>((G267/100)+1)*((G268/100)+1)*((G269/100)+1)*((G270/100)+1)*((G271/100)+1)*((G272/100)+1)*((G273/100)+1)*((G274/100)+1)*((G275/100)+1)*((G276/100)+1)*((G277/100)+1)*((G278/100)+1)-1</f>
        <v>8.2891082393216964E-2</v>
      </c>
      <c r="H279" s="98"/>
      <c r="I279" s="160"/>
      <c r="J279" s="147">
        <f>((J267/100)+1)*((J268/100)+1)*((J269/100)+1)*((J270/100)+1)*((J271/100)+1)*((J272/100)+1)*((J273/100)+1)*((J274/100)+1)*((J275/100)+1)*((J276/100)+1)*((J277/100)+1)*((J278/100)+1)-1</f>
        <v>8.4355337760781524E-2</v>
      </c>
      <c r="K279" s="98"/>
      <c r="L279" s="160"/>
      <c r="M279" s="147">
        <f>((M267/100)+1)*((M268/100)+1)*((M269/100)+1)*((M270/100)+1)*((M271/100)+1)*((M272/100)+1)*((M273/100)+1)*((M274/100)+1)*((M275/100)+1)*((M276/100)+1)*((M277/100)+1)*((M278/100)+1)-1</f>
        <v>8.7419089805949035E-2</v>
      </c>
      <c r="N279" s="98"/>
      <c r="O279" s="160"/>
      <c r="P279" s="147">
        <f>((P267/100)+1)*((P268/100)+1)*((P269/100)+1)*((P270/100)+1)*((P271/100)+1)*((P272/100)+1)*((P273/100)+1)*((P274/100)+1)*((P275/100)+1)*((P276/100)+1)*((P277/100)+1)*((P278/100)+1)-1</f>
        <v>9.2019024821854645E-2</v>
      </c>
    </row>
    <row r="280" spans="1:16" s="96" customFormat="1" ht="16.5" customHeight="1" x14ac:dyDescent="0.25">
      <c r="A280" s="97">
        <v>39814</v>
      </c>
      <c r="B280" s="69">
        <v>347.44579293535145</v>
      </c>
      <c r="C280" s="142">
        <v>576.4845816218417</v>
      </c>
      <c r="D280" s="141">
        <f>((C280/C278)-1)*100</f>
        <v>-0.29939158519948217</v>
      </c>
      <c r="E280" s="69">
        <v>342.57305105699049</v>
      </c>
      <c r="F280" s="142">
        <v>668.99886045413427</v>
      </c>
      <c r="G280" s="141">
        <f>((F280/F278)-1)*100</f>
        <v>-0.27431936403737867</v>
      </c>
      <c r="H280" s="69">
        <v>342.35685608382295</v>
      </c>
      <c r="I280" s="142">
        <v>854.57920164015582</v>
      </c>
      <c r="J280" s="141">
        <f>((I280/I278)-1)*100</f>
        <v>-0.23975298859756355</v>
      </c>
      <c r="K280" s="69">
        <v>350.05625730014799</v>
      </c>
      <c r="L280" s="158">
        <v>1461.5834826227974</v>
      </c>
      <c r="M280" s="141">
        <f>((L280/L278)-1)*100</f>
        <v>-0.15894020592739366</v>
      </c>
      <c r="N280" s="69">
        <v>360.45445885572889</v>
      </c>
      <c r="O280" s="159">
        <v>2452.3603660608819</v>
      </c>
      <c r="P280" s="141">
        <f>((O280/O278)-1)*100</f>
        <v>-0.10415696566442589</v>
      </c>
    </row>
    <row r="281" spans="1:16" s="96" customFormat="1" ht="16.5" customHeight="1" x14ac:dyDescent="0.25">
      <c r="A281" s="97">
        <v>39846</v>
      </c>
      <c r="B281" s="69">
        <v>347.13729766899326</v>
      </c>
      <c r="C281" s="142">
        <v>575.97272403664442</v>
      </c>
      <c r="D281" s="141">
        <f t="shared" ref="D281:D290" si="70">((C281/C280)-1)*100</f>
        <v>-8.8789466624983326E-2</v>
      </c>
      <c r="E281" s="69">
        <v>342.30404997275201</v>
      </c>
      <c r="F281" s="142">
        <v>668.47353769958249</v>
      </c>
      <c r="G281" s="141">
        <f t="shared" ref="G281:G288" si="71">((F281/F280)-1)*100</f>
        <v>-7.8523714404410416E-2</v>
      </c>
      <c r="H281" s="69">
        <v>342.1250675887328</v>
      </c>
      <c r="I281" s="142">
        <v>854.000619311327</v>
      </c>
      <c r="J281" s="141">
        <f t="shared" ref="J281:J290" si="72">((I281/I280)-1)*100</f>
        <v>-6.770376902671682E-2</v>
      </c>
      <c r="K281" s="69">
        <v>349.91957009826609</v>
      </c>
      <c r="L281" s="158">
        <v>1461.0127750511128</v>
      </c>
      <c r="M281" s="141">
        <f t="shared" ref="M281:M290" si="73">((L281/L280)-1)*100</f>
        <v>-3.9047209993126053E-2</v>
      </c>
      <c r="N281" s="69">
        <v>360.39753179729223</v>
      </c>
      <c r="O281" s="159">
        <v>2451.9730614834616</v>
      </c>
      <c r="P281" s="141">
        <f t="shared" ref="P281:P290" si="74">((O281/O280)-1)*100</f>
        <v>-1.5793134760300198E-2</v>
      </c>
    </row>
    <row r="282" spans="1:16" s="96" customFormat="1" ht="16.5" customHeight="1" x14ac:dyDescent="0.25">
      <c r="A282" s="97">
        <v>39875</v>
      </c>
      <c r="B282" s="69">
        <v>346.86608315189898</v>
      </c>
      <c r="C282" s="142">
        <v>575.52272294123338</v>
      </c>
      <c r="D282" s="141">
        <f t="shared" si="70"/>
        <v>-7.8128889899031773E-2</v>
      </c>
      <c r="E282" s="69">
        <v>342.11288869133836</v>
      </c>
      <c r="F282" s="142">
        <v>668.10022555773674</v>
      </c>
      <c r="G282" s="141">
        <f t="shared" si="71"/>
        <v>-5.5845462952874847E-2</v>
      </c>
      <c r="H282" s="69">
        <v>341.99641991010435</v>
      </c>
      <c r="I282" s="142">
        <v>853.67949347861315</v>
      </c>
      <c r="J282" s="141">
        <f t="shared" si="72"/>
        <v>-3.7602529254932016E-2</v>
      </c>
      <c r="K282" s="69">
        <v>349.94219347187072</v>
      </c>
      <c r="L282" s="158">
        <v>1461.1072340087576</v>
      </c>
      <c r="M282" s="141">
        <f t="shared" si="73"/>
        <v>6.4653067555431321E-3</v>
      </c>
      <c r="N282" s="69">
        <v>360.57165545671421</v>
      </c>
      <c r="O282" s="159">
        <v>2453.1577158847845</v>
      </c>
      <c r="P282" s="141">
        <f t="shared" si="74"/>
        <v>4.8314331830634494E-2</v>
      </c>
    </row>
    <row r="283" spans="1:16" s="96" customFormat="1" ht="16.5" customHeight="1" x14ac:dyDescent="0.25">
      <c r="A283" s="97">
        <v>39907</v>
      </c>
      <c r="B283" s="69">
        <v>345.70190109826876</v>
      </c>
      <c r="C283" s="142">
        <v>573.59110362747299</v>
      </c>
      <c r="D283" s="141">
        <f t="shared" si="70"/>
        <v>-0.33562867924462614</v>
      </c>
      <c r="E283" s="69">
        <v>341.04678332268213</v>
      </c>
      <c r="F283" s="142">
        <v>666.01826588649465</v>
      </c>
      <c r="G283" s="141">
        <f t="shared" si="71"/>
        <v>-0.31162385396652503</v>
      </c>
      <c r="H283" s="69">
        <v>341.02683005518645</v>
      </c>
      <c r="I283" s="142">
        <v>851.25923721848665</v>
      </c>
      <c r="J283" s="141">
        <f t="shared" si="72"/>
        <v>-0.28350877332947721</v>
      </c>
      <c r="K283" s="69">
        <v>349.27102560749574</v>
      </c>
      <c r="L283" s="158">
        <v>1458.3049191117079</v>
      </c>
      <c r="M283" s="141">
        <f t="shared" si="73"/>
        <v>-0.19179392393815498</v>
      </c>
      <c r="N283" s="69">
        <v>360.14046696157061</v>
      </c>
      <c r="O283" s="159">
        <v>2450.2241148436196</v>
      </c>
      <c r="P283" s="141">
        <f t="shared" si="74"/>
        <v>-0.11958468964995417</v>
      </c>
    </row>
    <row r="284" spans="1:16" s="96" customFormat="1" ht="16.5" customHeight="1" x14ac:dyDescent="0.25">
      <c r="A284" s="97">
        <v>39938</v>
      </c>
      <c r="B284" s="69">
        <v>356.32144425091161</v>
      </c>
      <c r="C284" s="142">
        <v>591.21112670976584</v>
      </c>
      <c r="D284" s="141">
        <f t="shared" si="70"/>
        <v>3.0718787252558943</v>
      </c>
      <c r="E284" s="69">
        <v>350.5942221390913</v>
      </c>
      <c r="F284" s="142">
        <v>684.66312329347932</v>
      </c>
      <c r="G284" s="141">
        <f t="shared" si="71"/>
        <v>2.79945136071722</v>
      </c>
      <c r="H284" s="69">
        <v>350.17155499320347</v>
      </c>
      <c r="I284" s="142">
        <v>874.08597954268873</v>
      </c>
      <c r="J284" s="141">
        <f t="shared" si="72"/>
        <v>2.6815265345946804</v>
      </c>
      <c r="K284" s="69">
        <v>358.01039475967281</v>
      </c>
      <c r="L284" s="158">
        <v>1494.7942471410965</v>
      </c>
      <c r="M284" s="141">
        <f t="shared" si="73"/>
        <v>2.5021741030411659</v>
      </c>
      <c r="N284" s="69">
        <v>367.9208167685062</v>
      </c>
      <c r="O284" s="159">
        <v>2503.1579072599739</v>
      </c>
      <c r="P284" s="141">
        <f t="shared" si="74"/>
        <v>2.1603653353861718</v>
      </c>
    </row>
    <row r="285" spans="1:16" s="96" customFormat="1" ht="16.5" customHeight="1" x14ac:dyDescent="0.25">
      <c r="A285" s="97">
        <v>39970</v>
      </c>
      <c r="B285" s="69">
        <v>355.99495067949101</v>
      </c>
      <c r="C285" s="142">
        <v>590.66940620616606</v>
      </c>
      <c r="D285" s="141">
        <f t="shared" si="70"/>
        <v>-9.1628942542842928E-2</v>
      </c>
      <c r="E285" s="69">
        <v>349.79276524900018</v>
      </c>
      <c r="F285" s="142">
        <v>683.0979863262844</v>
      </c>
      <c r="G285" s="141">
        <f t="shared" si="71"/>
        <v>-0.22859957166467826</v>
      </c>
      <c r="H285" s="69">
        <v>349.07146617144139</v>
      </c>
      <c r="I285" s="142">
        <v>871.33997632899946</v>
      </c>
      <c r="J285" s="141">
        <f t="shared" si="72"/>
        <v>-0.31415710558885257</v>
      </c>
      <c r="K285" s="69">
        <v>356.23713519776669</v>
      </c>
      <c r="L285" s="158">
        <v>1487.3903889553462</v>
      </c>
      <c r="M285" s="141">
        <f t="shared" si="73"/>
        <v>-0.49530951834413361</v>
      </c>
      <c r="N285" s="69">
        <v>365.29940677782031</v>
      </c>
      <c r="O285" s="159">
        <v>2485.3230828975225</v>
      </c>
      <c r="P285" s="141">
        <f t="shared" si="74"/>
        <v>-0.71249297979661952</v>
      </c>
    </row>
    <row r="286" spans="1:16" s="96" customFormat="1" ht="16.5" customHeight="1" x14ac:dyDescent="0.25">
      <c r="A286" s="97">
        <v>40001</v>
      </c>
      <c r="B286" s="69">
        <v>358.31328308641849</v>
      </c>
      <c r="C286" s="142">
        <v>594.51600016367752</v>
      </c>
      <c r="D286" s="141">
        <f t="shared" si="70"/>
        <v>0.65122620489486138</v>
      </c>
      <c r="E286" s="69">
        <v>351.57338850772419</v>
      </c>
      <c r="F286" s="142">
        <v>686.57530284989593</v>
      </c>
      <c r="G286" s="141">
        <f t="shared" si="71"/>
        <v>0.50905091117492418</v>
      </c>
      <c r="H286" s="69">
        <v>350.75147357338227</v>
      </c>
      <c r="I286" s="142">
        <v>875.53355200533633</v>
      </c>
      <c r="J286" s="141">
        <f t="shared" si="72"/>
        <v>0.48127892559282071</v>
      </c>
      <c r="K286" s="69">
        <v>357.73832598027411</v>
      </c>
      <c r="L286" s="158">
        <v>1493.6582833472385</v>
      </c>
      <c r="M286" s="141">
        <f t="shared" si="73"/>
        <v>0.42140210387500154</v>
      </c>
      <c r="N286" s="69">
        <v>366.10799732560662</v>
      </c>
      <c r="O286" s="159">
        <v>2490.8243476566204</v>
      </c>
      <c r="P286" s="141">
        <f t="shared" si="74"/>
        <v>0.22135008510379972</v>
      </c>
    </row>
    <row r="287" spans="1:16" s="96" customFormat="1" ht="16.5" customHeight="1" x14ac:dyDescent="0.25">
      <c r="A287" s="97">
        <v>40033</v>
      </c>
      <c r="B287" s="69">
        <v>357.46157450835847</v>
      </c>
      <c r="C287" s="142">
        <v>593.10283910871544</v>
      </c>
      <c r="D287" s="141">
        <f t="shared" si="70"/>
        <v>-0.23769941508269277</v>
      </c>
      <c r="E287" s="69">
        <v>350.82240875886009</v>
      </c>
      <c r="F287" s="142">
        <v>685.10874091613005</v>
      </c>
      <c r="G287" s="141">
        <f t="shared" si="71"/>
        <v>-0.21360540172045139</v>
      </c>
      <c r="H287" s="69">
        <v>350.08761639077204</v>
      </c>
      <c r="I287" s="142">
        <v>873.87645494115702</v>
      </c>
      <c r="J287" s="141">
        <f t="shared" si="72"/>
        <v>-0.18926711150976105</v>
      </c>
      <c r="K287" s="69">
        <v>357.33984064696006</v>
      </c>
      <c r="L287" s="158">
        <v>1491.9944948301263</v>
      </c>
      <c r="M287" s="141">
        <f t="shared" si="73"/>
        <v>-0.11139017107605342</v>
      </c>
      <c r="N287" s="69">
        <v>365.94451475783512</v>
      </c>
      <c r="O287" s="159">
        <v>2489.7120901719509</v>
      </c>
      <c r="P287" s="141">
        <f t="shared" si="74"/>
        <v>-4.465419192308806E-2</v>
      </c>
    </row>
    <row r="288" spans="1:16" s="96" customFormat="1" ht="16.5" customHeight="1" x14ac:dyDescent="0.25">
      <c r="A288" s="97">
        <v>40065</v>
      </c>
      <c r="B288" s="69">
        <v>357.64171840549193</v>
      </c>
      <c r="C288" s="142">
        <v>593.40173517043877</v>
      </c>
      <c r="D288" s="141">
        <f t="shared" si="70"/>
        <v>5.0395317981033472E-2</v>
      </c>
      <c r="E288" s="69">
        <v>350.96369868208365</v>
      </c>
      <c r="F288" s="142">
        <v>685.38466103692929</v>
      </c>
      <c r="G288" s="141">
        <f t="shared" si="71"/>
        <v>4.0273916288136036E-2</v>
      </c>
      <c r="H288" s="69">
        <v>350.1958726668858</v>
      </c>
      <c r="I288" s="142">
        <v>874.14668046861425</v>
      </c>
      <c r="J288" s="141">
        <f t="shared" si="72"/>
        <v>3.0922623664864091E-2</v>
      </c>
      <c r="K288" s="69">
        <v>357.38523859857014</v>
      </c>
      <c r="L288" s="158">
        <v>1492.1840440663827</v>
      </c>
      <c r="M288" s="141">
        <f t="shared" si="73"/>
        <v>1.2704419279918611E-2</v>
      </c>
      <c r="N288" s="69">
        <v>365.93176356922157</v>
      </c>
      <c r="O288" s="159">
        <v>2489.6253371611124</v>
      </c>
      <c r="P288" s="141">
        <f t="shared" si="74"/>
        <v>-3.4844595558247704E-3</v>
      </c>
    </row>
    <row r="289" spans="1:16" s="96" customFormat="1" ht="16.5" customHeight="1" x14ac:dyDescent="0.25">
      <c r="A289" s="97">
        <v>40096</v>
      </c>
      <c r="B289" s="69">
        <v>358.13089340344135</v>
      </c>
      <c r="C289" s="142">
        <v>594.21337787778111</v>
      </c>
      <c r="D289" s="141">
        <f t="shared" si="70"/>
        <v>0.13677794641251406</v>
      </c>
      <c r="E289" s="69">
        <v>351.44054611789721</v>
      </c>
      <c r="F289" s="142">
        <v>686.31587961990158</v>
      </c>
      <c r="G289" s="141">
        <f>((F289/F288)-1)*100</f>
        <v>0.13586802213569893</v>
      </c>
      <c r="H289" s="69">
        <v>350.63650858226379</v>
      </c>
      <c r="I289" s="142">
        <v>875.24658041829002</v>
      </c>
      <c r="J289" s="141">
        <f t="shared" si="72"/>
        <v>0.12582555928555283</v>
      </c>
      <c r="K289" s="69">
        <v>357.76552989346607</v>
      </c>
      <c r="L289" s="158">
        <v>1493.7718673479669</v>
      </c>
      <c r="M289" s="141">
        <f t="shared" si="73"/>
        <v>0.10640934594483564</v>
      </c>
      <c r="N289" s="69">
        <v>366.30591516776144</v>
      </c>
      <c r="O289" s="159">
        <v>2492.1708863383105</v>
      </c>
      <c r="P289" s="141">
        <f t="shared" si="74"/>
        <v>0.10224627534121122</v>
      </c>
    </row>
    <row r="290" spans="1:16" s="96" customFormat="1" ht="16.5" customHeight="1" x14ac:dyDescent="0.25">
      <c r="A290" s="97">
        <v>40128</v>
      </c>
      <c r="B290" s="69">
        <v>358.21071188303637</v>
      </c>
      <c r="C290" s="142">
        <v>594.34581327849867</v>
      </c>
      <c r="D290" s="141">
        <f t="shared" si="70"/>
        <v>2.2287515839947147E-2</v>
      </c>
      <c r="E290" s="69">
        <v>351.59567936571193</v>
      </c>
      <c r="F290" s="142">
        <v>686.61883388231763</v>
      </c>
      <c r="G290" s="141">
        <f>((F290/F289)-1)*100</f>
        <v>4.4142102989641607E-2</v>
      </c>
      <c r="H290" s="69">
        <v>350.8323984174109</v>
      </c>
      <c r="I290" s="142">
        <v>875.73555376862487</v>
      </c>
      <c r="J290" s="141">
        <f t="shared" si="72"/>
        <v>5.5866924964287357E-2</v>
      </c>
      <c r="K290" s="69">
        <v>358.07322907680418</v>
      </c>
      <c r="L290" s="158">
        <v>1495.0565981151069</v>
      </c>
      <c r="M290" s="141">
        <f t="shared" si="73"/>
        <v>8.6005821586465636E-2</v>
      </c>
      <c r="N290" s="69">
        <v>366.76361120914493</v>
      </c>
      <c r="O290" s="159">
        <v>2495.2848320921098</v>
      </c>
      <c r="P290" s="141">
        <f t="shared" si="74"/>
        <v>0.12494912651734857</v>
      </c>
    </row>
    <row r="291" spans="1:16" s="96" customFormat="1" ht="16.5" customHeight="1" x14ac:dyDescent="0.25">
      <c r="A291" s="97">
        <v>40148</v>
      </c>
      <c r="B291" s="69">
        <v>358.36</v>
      </c>
      <c r="C291" s="142">
        <v>594.6</v>
      </c>
      <c r="D291" s="141">
        <f>((C291/C290)-1)*100</f>
        <v>4.2767479104321993E-2</v>
      </c>
      <c r="E291" s="69">
        <v>351.82</v>
      </c>
      <c r="F291" s="142">
        <v>687.06</v>
      </c>
      <c r="G291" s="141">
        <f>((F291/F290)-1)*100</f>
        <v>6.4251968619588595E-2</v>
      </c>
      <c r="H291" s="69">
        <v>351.09</v>
      </c>
      <c r="I291" s="142">
        <v>876.39</v>
      </c>
      <c r="J291" s="141">
        <f>((I291/I290)-1)*100</f>
        <v>7.473103365036593E-2</v>
      </c>
      <c r="K291" s="69">
        <v>358.44</v>
      </c>
      <c r="L291" s="158">
        <v>1496.59</v>
      </c>
      <c r="M291" s="141">
        <f>((L291/L290)-1)*100</f>
        <v>0.10256480502652821</v>
      </c>
      <c r="N291" s="69">
        <v>367.27</v>
      </c>
      <c r="O291" s="159">
        <v>2498.7600000000002</v>
      </c>
      <c r="P291" s="141">
        <f>((O291/O290)-1)*100</f>
        <v>0.13926938773465292</v>
      </c>
    </row>
    <row r="292" spans="1:16" s="96" customFormat="1" ht="16.5" customHeight="1" x14ac:dyDescent="0.25">
      <c r="A292" s="26" t="s">
        <v>59</v>
      </c>
      <c r="B292" s="69"/>
      <c r="C292" s="142"/>
      <c r="D292" s="147">
        <f>((D280/100)+1)*((D281/100)+1)*((D282/100)+1)*((D283/100)+1)*((D284/100)+1)*((D285/100)+1)*((D286/100)+1)*((D287/100)+1)*((D288/100)+1)*((D289/100)+1)*((D290/100)+1)*((D291/100)+1)-1</f>
        <v>2.833594606573131E-2</v>
      </c>
      <c r="E292" s="69"/>
      <c r="F292" s="142"/>
      <c r="G292" s="147">
        <f>((G280/100)+1)*((G281/100)+1)*((G282/100)+1)*((G283/100)+1)*((G284/100)+1)*((G285/100)+1)*((G286/100)+1)*((G287/100)+1)*((G288/100)+1)*((G289/100)+1)*((G290/100)+1)*((G291/100)+1)-1</f>
        <v>2.4180012671964013E-2</v>
      </c>
      <c r="H292" s="69"/>
      <c r="I292" s="142"/>
      <c r="J292" s="147">
        <f>((J280/100)+1)*((J281/100)+1)*((J282/100)+1)*((J283/100)+1)*((J284/100)+1)*((J285/100)+1)*((J286/100)+1)*((J287/100)+1)*((J288/100)+1)*((J289/100)+1)*((J290/100)+1)*((J291/100)+1)-1</f>
        <v>2.3063546486090658E-2</v>
      </c>
      <c r="K292" s="69"/>
      <c r="L292" s="158"/>
      <c r="M292" s="147">
        <f>((M280/100)+1)*((M281/100)+1)*((M282/100)+1)*((M283/100)+1)*((M284/100)+1)*((M285/100)+1)*((M286/100)+1)*((M287/100)+1)*((M288/100)+1)*((M289/100)+1)*((M290/100)+1)*((M291/100)+1)-1</f>
        <v>2.2323619921295057E-2</v>
      </c>
      <c r="N292" s="69"/>
      <c r="O292" s="159"/>
      <c r="P292" s="147">
        <f>((P280/100)+1)*((P281/100)+1)*((P282/100)+1)*((P283/100)+1)*((P284/100)+1)*((P285/100)+1)*((P286/100)+1)*((P287/100)+1)*((P288/100)+1)*((P289/100)+1)*((P290/100)+1)*((P291/100)+1)-1</f>
        <v>1.7859121338774875E-2</v>
      </c>
    </row>
    <row r="293" spans="1:16" s="96" customFormat="1" ht="16.5" customHeight="1" x14ac:dyDescent="0.25">
      <c r="A293" s="97">
        <v>40179</v>
      </c>
      <c r="B293" s="69">
        <v>358.11351488231435</v>
      </c>
      <c r="C293" s="142">
        <v>594.18454330938266</v>
      </c>
      <c r="D293" s="141">
        <f>((C293/C291)-1)*100</f>
        <v>-6.9871626407225218E-2</v>
      </c>
      <c r="E293" s="69">
        <v>351.56562817969109</v>
      </c>
      <c r="F293" s="142">
        <v>686.56014797827117</v>
      </c>
      <c r="G293" s="141">
        <f>((F293/F291)-1)*100</f>
        <v>-7.2752310093548989E-2</v>
      </c>
      <c r="H293" s="69">
        <v>350.84614809817003</v>
      </c>
      <c r="I293" s="142">
        <v>875.76987524049594</v>
      </c>
      <c r="J293" s="141">
        <f>((I293/I291)-1)*100</f>
        <v>-7.0758995367825595E-2</v>
      </c>
      <c r="K293" s="69">
        <v>358.21861272301976</v>
      </c>
      <c r="L293" s="158">
        <v>1495.6636157916114</v>
      </c>
      <c r="M293" s="141">
        <f>((L293/L291)-1)*100</f>
        <v>-6.1899665799480807E-2</v>
      </c>
      <c r="N293" s="69">
        <v>367.05713486712449</v>
      </c>
      <c r="O293" s="159">
        <v>2497.2818271844035</v>
      </c>
      <c r="P293" s="141">
        <f>((O293/O291)-1)*100</f>
        <v>-5.9156254125913854E-2</v>
      </c>
    </row>
    <row r="294" spans="1:16" s="96" customFormat="1" ht="16.5" customHeight="1" x14ac:dyDescent="0.25">
      <c r="A294" s="97">
        <v>40211</v>
      </c>
      <c r="B294" s="69">
        <v>359.20889729238473</v>
      </c>
      <c r="C294" s="142">
        <v>596.00200975515668</v>
      </c>
      <c r="D294" s="141">
        <f>((C294/C293)-1)*100</f>
        <v>0.30587575295233371</v>
      </c>
      <c r="E294" s="69">
        <v>353.09114029091631</v>
      </c>
      <c r="F294" s="142">
        <v>689.53926691617289</v>
      </c>
      <c r="G294" s="141">
        <f t="shared" ref="G294:G303" si="75">((F294/F293)-1)*100</f>
        <v>0.43391958398319996</v>
      </c>
      <c r="H294" s="69">
        <v>352.61390048280674</v>
      </c>
      <c r="I294" s="142">
        <v>880.18247687155667</v>
      </c>
      <c r="J294" s="141">
        <f t="shared" ref="J294:J303" si="76">((I294/I293)-1)*100</f>
        <v>0.50385400957630999</v>
      </c>
      <c r="K294" s="69">
        <v>360.50082999004809</v>
      </c>
      <c r="L294" s="158">
        <v>1505.1925157660662</v>
      </c>
      <c r="M294" s="141">
        <f t="shared" ref="M294:M303" si="77">((L294/L293)-1)*100</f>
        <v>0.63710181045031344</v>
      </c>
      <c r="N294" s="69">
        <v>370.08164812922274</v>
      </c>
      <c r="O294" s="159">
        <v>2517.8591741095638</v>
      </c>
      <c r="P294" s="141">
        <f t="shared" ref="P294:P303" si="78">((O294/O293)-1)*100</f>
        <v>0.82398977564981379</v>
      </c>
    </row>
    <row r="295" spans="1:16" s="96" customFormat="1" ht="16.5" customHeight="1" x14ac:dyDescent="0.25">
      <c r="A295" s="97">
        <v>40240</v>
      </c>
      <c r="B295" s="69">
        <v>359.35217411559648</v>
      </c>
      <c r="C295" s="142">
        <v>596.2397357002244</v>
      </c>
      <c r="D295" s="141">
        <f t="shared" ref="D295:D303" si="79">((C295/C294)-1)*100</f>
        <v>3.9886769033770086E-2</v>
      </c>
      <c r="E295" s="69">
        <v>353.37202570619689</v>
      </c>
      <c r="F295" s="142">
        <v>690.08779816275251</v>
      </c>
      <c r="G295" s="141">
        <f t="shared" si="75"/>
        <v>7.9550400230687934E-2</v>
      </c>
      <c r="H295" s="69">
        <v>353.03751059053195</v>
      </c>
      <c r="I295" s="142">
        <v>881.23987759607394</v>
      </c>
      <c r="J295" s="141">
        <f t="shared" si="76"/>
        <v>0.12013426219021905</v>
      </c>
      <c r="K295" s="69">
        <v>361.02690436136464</v>
      </c>
      <c r="L295" s="158">
        <v>1507.3890244577767</v>
      </c>
      <c r="M295" s="141">
        <f t="shared" si="77"/>
        <v>0.14592875454157994</v>
      </c>
      <c r="N295" s="69">
        <v>370.68239922315468</v>
      </c>
      <c r="O295" s="159">
        <v>2521.9463982690409</v>
      </c>
      <c r="P295" s="141">
        <f t="shared" si="78"/>
        <v>0.16232933920630188</v>
      </c>
    </row>
    <row r="296" spans="1:16" s="96" customFormat="1" ht="16.5" customHeight="1" x14ac:dyDescent="0.25">
      <c r="A296" s="97">
        <v>40272</v>
      </c>
      <c r="B296" s="69">
        <v>361.93288297818634</v>
      </c>
      <c r="C296" s="142">
        <v>600.52166657746693</v>
      </c>
      <c r="D296" s="141">
        <f t="shared" si="79"/>
        <v>0.71815590623356407</v>
      </c>
      <c r="E296" s="69">
        <v>356.5731773254825</v>
      </c>
      <c r="F296" s="142">
        <v>696.33921455068867</v>
      </c>
      <c r="G296" s="141">
        <f t="shared" si="75"/>
        <v>0.90588710662318217</v>
      </c>
      <c r="H296" s="69">
        <v>356.46715493677431</v>
      </c>
      <c r="I296" s="142">
        <v>889.80083577534833</v>
      </c>
      <c r="J296" s="141">
        <f t="shared" si="76"/>
        <v>0.97146740597211512</v>
      </c>
      <c r="K296" s="69">
        <v>365.20786816613236</v>
      </c>
      <c r="L296" s="158">
        <v>1524.8457260908879</v>
      </c>
      <c r="M296" s="141">
        <f t="shared" si="77"/>
        <v>1.1580754105192215</v>
      </c>
      <c r="N296" s="69">
        <v>376.15240411914277</v>
      </c>
      <c r="O296" s="159">
        <v>2559.1617048896464</v>
      </c>
      <c r="P296" s="141">
        <f t="shared" si="78"/>
        <v>1.4756581125653145</v>
      </c>
    </row>
    <row r="297" spans="1:16" s="96" customFormat="1" ht="16.5" customHeight="1" x14ac:dyDescent="0.25">
      <c r="A297" s="97">
        <v>40303</v>
      </c>
      <c r="B297" s="69">
        <v>373.84451677747882</v>
      </c>
      <c r="C297" s="142">
        <v>620.28553583950008</v>
      </c>
      <c r="D297" s="141">
        <f t="shared" si="79"/>
        <v>3.2911167676384911</v>
      </c>
      <c r="E297" s="69">
        <v>366.90463397365306</v>
      </c>
      <c r="F297" s="142">
        <v>716.51515280132355</v>
      </c>
      <c r="G297" s="141">
        <f t="shared" si="75"/>
        <v>2.8974295614894174</v>
      </c>
      <c r="H297" s="69">
        <v>366.14819744332766</v>
      </c>
      <c r="I297" s="142">
        <v>913.9663152429747</v>
      </c>
      <c r="J297" s="141">
        <f t="shared" si="76"/>
        <v>2.7158301606414303</v>
      </c>
      <c r="K297" s="69">
        <v>373.88562711053657</v>
      </c>
      <c r="L297" s="158">
        <v>1561.0778141476612</v>
      </c>
      <c r="M297" s="141">
        <f t="shared" si="77"/>
        <v>2.3761150021162081</v>
      </c>
      <c r="N297" s="69">
        <v>383.01612975940628</v>
      </c>
      <c r="O297" s="159">
        <v>2605.8592232866513</v>
      </c>
      <c r="P297" s="141">
        <f t="shared" si="78"/>
        <v>1.8247193332012746</v>
      </c>
    </row>
    <row r="298" spans="1:16" s="96" customFormat="1" ht="16.5" customHeight="1" x14ac:dyDescent="0.25">
      <c r="A298" s="97">
        <v>40335</v>
      </c>
      <c r="B298" s="69">
        <v>376.0393721784697</v>
      </c>
      <c r="C298" s="142">
        <v>623.92725585248661</v>
      </c>
      <c r="D298" s="141">
        <f t="shared" si="79"/>
        <v>0.58710380987003763</v>
      </c>
      <c r="E298" s="69">
        <v>368.99465948887809</v>
      </c>
      <c r="F298" s="142">
        <v>720.59669010757523</v>
      </c>
      <c r="G298" s="141">
        <f t="shared" si="75"/>
        <v>0.56963726311918261</v>
      </c>
      <c r="H298" s="69">
        <v>368.07897185989293</v>
      </c>
      <c r="I298" s="142">
        <v>918.78584676435219</v>
      </c>
      <c r="J298" s="141">
        <f t="shared" si="76"/>
        <v>0.52732047571100171</v>
      </c>
      <c r="K298" s="69">
        <v>375.41813626462618</v>
      </c>
      <c r="L298" s="158">
        <v>1567.4764715630747</v>
      </c>
      <c r="M298" s="141">
        <f t="shared" si="77"/>
        <v>0.40988715344130178</v>
      </c>
      <c r="N298" s="69">
        <v>384.32751679412894</v>
      </c>
      <c r="O298" s="159">
        <v>2614.7812757387956</v>
      </c>
      <c r="P298" s="141">
        <f t="shared" si="78"/>
        <v>0.34238428432413759</v>
      </c>
    </row>
    <row r="299" spans="1:16" s="96" customFormat="1" ht="16.5" customHeight="1" x14ac:dyDescent="0.25">
      <c r="A299" s="97">
        <v>40366</v>
      </c>
      <c r="B299" s="69">
        <v>379.97838875011024</v>
      </c>
      <c r="C299" s="142">
        <v>630.46290074005117</v>
      </c>
      <c r="D299" s="141">
        <f t="shared" si="79"/>
        <v>1.0475011030949055</v>
      </c>
      <c r="E299" s="69">
        <v>373.05898322088058</v>
      </c>
      <c r="F299" s="142">
        <v>728.5337649499686</v>
      </c>
      <c r="G299" s="141">
        <f t="shared" si="75"/>
        <v>1.1014586871344711</v>
      </c>
      <c r="H299" s="69">
        <v>372.40391369068277</v>
      </c>
      <c r="I299" s="142">
        <v>929.58161518907309</v>
      </c>
      <c r="J299" s="141">
        <f t="shared" si="76"/>
        <v>1.1750037794704626</v>
      </c>
      <c r="K299" s="69">
        <v>380.38334658482597</v>
      </c>
      <c r="L299" s="158">
        <v>1588.207623314863</v>
      </c>
      <c r="M299" s="141">
        <f t="shared" si="77"/>
        <v>1.322581367432929</v>
      </c>
      <c r="N299" s="69">
        <v>389.78550252185613</v>
      </c>
      <c r="O299" s="159">
        <v>2651.9148096662016</v>
      </c>
      <c r="P299" s="141">
        <f t="shared" si="78"/>
        <v>1.4201392013913017</v>
      </c>
    </row>
    <row r="300" spans="1:16" s="96" customFormat="1" ht="16.5" customHeight="1" x14ac:dyDescent="0.25">
      <c r="A300" s="97">
        <v>40398</v>
      </c>
      <c r="B300" s="69">
        <v>380.41665702181956</v>
      </c>
      <c r="C300" s="142">
        <v>631.19007863770219</v>
      </c>
      <c r="D300" s="141">
        <f t="shared" si="79"/>
        <v>0.11534031531394984</v>
      </c>
      <c r="E300" s="69">
        <v>373.46092568017309</v>
      </c>
      <c r="F300" s="142">
        <v>729.31870423928274</v>
      </c>
      <c r="G300" s="141">
        <f t="shared" si="75"/>
        <v>0.10774233495793872</v>
      </c>
      <c r="H300" s="69">
        <v>372.76076768347298</v>
      </c>
      <c r="I300" s="142">
        <v>930.47238163595853</v>
      </c>
      <c r="J300" s="141">
        <f t="shared" si="76"/>
        <v>9.5824447507419919E-2</v>
      </c>
      <c r="K300" s="69">
        <v>380.64244908743655</v>
      </c>
      <c r="L300" s="158">
        <v>1589.2894492506216</v>
      </c>
      <c r="M300" s="141">
        <f t="shared" si="77"/>
        <v>6.8116153069497365E-2</v>
      </c>
      <c r="N300" s="69">
        <v>389.98209520476354</v>
      </c>
      <c r="O300" s="159">
        <v>2653.2523325958673</v>
      </c>
      <c r="P300" s="141">
        <f t="shared" si="78"/>
        <v>5.043611977242346E-2</v>
      </c>
    </row>
    <row r="301" spans="1:16" s="96" customFormat="1" ht="16.5" customHeight="1" x14ac:dyDescent="0.25">
      <c r="A301" s="97">
        <v>40430</v>
      </c>
      <c r="B301" s="69">
        <v>381.93726139531054</v>
      </c>
      <c r="C301" s="142">
        <v>633.71307645171623</v>
      </c>
      <c r="D301" s="141">
        <f t="shared" si="79"/>
        <v>0.39972076548786539</v>
      </c>
      <c r="E301" s="69">
        <v>374.9294632891727</v>
      </c>
      <c r="F301" s="142">
        <v>732.18655967602376</v>
      </c>
      <c r="G301" s="141">
        <f t="shared" si="75"/>
        <v>0.39322389787497247</v>
      </c>
      <c r="H301" s="69">
        <v>374.14758544882221</v>
      </c>
      <c r="I301" s="142">
        <v>933.9341076030953</v>
      </c>
      <c r="J301" s="141">
        <f t="shared" si="76"/>
        <v>0.37203962583503003</v>
      </c>
      <c r="K301" s="69">
        <v>381.76141889349753</v>
      </c>
      <c r="L301" s="158">
        <v>1593.9614633968793</v>
      </c>
      <c r="M301" s="141">
        <f t="shared" si="77"/>
        <v>0.29396873857436834</v>
      </c>
      <c r="N301" s="69">
        <v>390.94060841244192</v>
      </c>
      <c r="O301" s="159">
        <v>2659.7735996882989</v>
      </c>
      <c r="P301" s="141">
        <f t="shared" si="78"/>
        <v>0.24578390122629301</v>
      </c>
    </row>
    <row r="302" spans="1:16" s="96" customFormat="1" ht="16.5" customHeight="1" x14ac:dyDescent="0.25">
      <c r="A302" s="97">
        <v>40461</v>
      </c>
      <c r="B302" s="69">
        <v>383.24582204731774</v>
      </c>
      <c r="C302" s="142">
        <v>635.88424978389571</v>
      </c>
      <c r="D302" s="141">
        <f t="shared" si="79"/>
        <v>0.3426114140387071</v>
      </c>
      <c r="E302" s="69">
        <v>376.13762583122497</v>
      </c>
      <c r="F302" s="142">
        <v>734.54593780393691</v>
      </c>
      <c r="G302" s="141">
        <f t="shared" si="75"/>
        <v>0.32223729003673096</v>
      </c>
      <c r="H302" s="69">
        <v>375.24932691167521</v>
      </c>
      <c r="I302" s="142">
        <v>936.68423608163289</v>
      </c>
      <c r="J302" s="141">
        <f t="shared" si="76"/>
        <v>0.29446707815348194</v>
      </c>
      <c r="K302" s="69">
        <v>382.54901880070145</v>
      </c>
      <c r="L302" s="158">
        <v>1597.2499148708305</v>
      </c>
      <c r="M302" s="141">
        <f t="shared" si="77"/>
        <v>0.20630683673765748</v>
      </c>
      <c r="N302" s="69">
        <v>391.4890256306403</v>
      </c>
      <c r="O302" s="159">
        <v>2663.5047690966194</v>
      </c>
      <c r="P302" s="141">
        <f t="shared" si="78"/>
        <v>0.14028146639089023</v>
      </c>
    </row>
    <row r="303" spans="1:16" s="96" customFormat="1" ht="16.5" customHeight="1" x14ac:dyDescent="0.25">
      <c r="A303" s="97">
        <v>40493</v>
      </c>
      <c r="B303" s="69">
        <v>383.8816426589346</v>
      </c>
      <c r="C303" s="142">
        <v>636.93920795788267</v>
      </c>
      <c r="D303" s="141">
        <f t="shared" si="79"/>
        <v>0.16590412081216588</v>
      </c>
      <c r="E303" s="69">
        <v>376.49781188905945</v>
      </c>
      <c r="F303" s="142">
        <v>735.24933248574041</v>
      </c>
      <c r="G303" s="141">
        <f t="shared" si="75"/>
        <v>9.5759113978144406E-2</v>
      </c>
      <c r="H303" s="69">
        <v>375.43427513678785</v>
      </c>
      <c r="I303" s="142">
        <v>937.14589736795699</v>
      </c>
      <c r="J303" s="141">
        <f t="shared" si="76"/>
        <v>4.9286757323407926E-2</v>
      </c>
      <c r="K303" s="69">
        <v>382.20439117020305</v>
      </c>
      <c r="L303" s="158">
        <v>1595.8109974343106</v>
      </c>
      <c r="M303" s="141">
        <f t="shared" si="77"/>
        <v>-9.0087181919573656E-2</v>
      </c>
      <c r="N303" s="69">
        <v>390.54606519859118</v>
      </c>
      <c r="O303" s="159">
        <v>2657.0893156780048</v>
      </c>
      <c r="P303" s="141">
        <f t="shared" si="78"/>
        <v>-0.24086509973813008</v>
      </c>
    </row>
    <row r="304" spans="1:16" s="96" customFormat="1" ht="16.5" customHeight="1" x14ac:dyDescent="0.25">
      <c r="A304" s="97">
        <v>40524</v>
      </c>
      <c r="B304" s="69">
        <v>385.88576896724925</v>
      </c>
      <c r="C304" s="142">
        <v>640.26446887586735</v>
      </c>
      <c r="D304" s="141">
        <v>0.52206880600833561</v>
      </c>
      <c r="E304" s="69">
        <v>378.45489442434541</v>
      </c>
      <c r="F304" s="142">
        <v>739.07125012310632</v>
      </c>
      <c r="G304" s="141">
        <v>0.51981245932515296</v>
      </c>
      <c r="H304" s="69">
        <v>377.29023199631462</v>
      </c>
      <c r="I304" s="142">
        <v>941.77867192207498</v>
      </c>
      <c r="J304" s="141">
        <v>0.49434933953500515</v>
      </c>
      <c r="K304" s="69">
        <v>383.75093313090088</v>
      </c>
      <c r="L304" s="158">
        <v>1602.2682457702576</v>
      </c>
      <c r="M304" s="141">
        <v>0.4046374129723862</v>
      </c>
      <c r="N304" s="69">
        <v>391.94212107919373</v>
      </c>
      <c r="O304" s="159">
        <v>2666.5874146091824</v>
      </c>
      <c r="P304" s="141">
        <v>0.35746253899462399</v>
      </c>
    </row>
    <row r="305" spans="1:16" s="96" customFormat="1" ht="16.5" customHeight="1" x14ac:dyDescent="0.25">
      <c r="A305" s="26" t="s">
        <v>60</v>
      </c>
      <c r="B305" s="69"/>
      <c r="C305" s="142"/>
      <c r="D305" s="147">
        <f>((D293/100)+1)*((D294/100)+1)*((D295/100)+1)*((D296/100)+1)*((D297/100)+1)*((D298/100)+1)*((D299/100)+1)*((D300/100)+1)*((D301/100)+1)*((D302/100)+1)*((D303/100)+1)*((D304/100)+1)-1</f>
        <v>7.6798635849087304E-2</v>
      </c>
      <c r="E305" s="69"/>
      <c r="F305" s="142"/>
      <c r="G305" s="147">
        <f>((G293/100)+1)*((G294/100)+1)*((G295/100)+1)*((G296/100)+1)*((G297/100)+1)*((G298/100)+1)*((G299/100)+1)*((G300/100)+1)*((G301/100)+1)*((G302/100)+1)*((G303/100)+1)*((G304/100)+1)-1</f>
        <v>7.5701176204562071E-2</v>
      </c>
      <c r="H305" s="69"/>
      <c r="I305" s="142"/>
      <c r="J305" s="147">
        <f>((J293/100)+1)*((J294/100)+1)*((J295/100)+1)*((J296/100)+1)*((J297/100)+1)*((J298/100)+1)*((J299/100)+1)*((J300/100)+1)*((J301/100)+1)*((J302/100)+1)*((J303/100)+1)*((J304/100)+1)-1</f>
        <v>7.4611385253226636E-2</v>
      </c>
      <c r="K305" s="69"/>
      <c r="L305" s="158"/>
      <c r="M305" s="147">
        <f>((M293/100)+1)*((M294/100)+1)*((M295/100)+1)*((M296/100)+1)*((M297/100)+1)*((M298/100)+1)*((M299/100)+1)*((M300/100)+1)*((M301/100)+1)*((M302/100)+1)*((M303/100)+1)*((M304/100)+1)-1</f>
        <v>7.0612690028837521E-2</v>
      </c>
      <c r="N305" s="69"/>
      <c r="O305" s="159"/>
      <c r="P305" s="147">
        <f>((P293/100)+1)*((P294/100)+1)*((P295/100)+1)*((P296/100)+1)*((P297/100)+1)*((P298/100)+1)*((P299/100)+1)*((P300/100)+1)*((P301/100)+1)*((P302/100)+1)*((P303/100)+1)*((P304/100)+1)-1</f>
        <v>6.7164279326219267E-2</v>
      </c>
    </row>
    <row r="306" spans="1:16" s="96" customFormat="1" ht="16.5" customHeight="1" x14ac:dyDescent="0.25">
      <c r="A306" s="97">
        <v>40544</v>
      </c>
      <c r="B306" s="69">
        <v>386.4782825694985</v>
      </c>
      <c r="C306" s="142">
        <v>641.24757174556134</v>
      </c>
      <c r="D306" s="141">
        <f>((C306/C304)-1)*100</f>
        <v>0.15354637301989715</v>
      </c>
      <c r="E306" s="69">
        <v>379.19319013559698</v>
      </c>
      <c r="F306" s="142">
        <v>740.5130418460152</v>
      </c>
      <c r="G306" s="141">
        <f>((F306/F304)-1)*100</f>
        <v>0.19508155981831088</v>
      </c>
      <c r="H306" s="69">
        <v>378.08838337659728</v>
      </c>
      <c r="I306" s="142">
        <v>943.77098946217689</v>
      </c>
      <c r="J306" s="141">
        <f>((I306/I304)-1)*100</f>
        <v>0.21154838174830548</v>
      </c>
      <c r="K306" s="69">
        <v>384.71875906309202</v>
      </c>
      <c r="L306" s="158">
        <v>1606.3091916669387</v>
      </c>
      <c r="M306" s="141">
        <f>((L306/L304)-1)*100</f>
        <v>0.25220158405738768</v>
      </c>
      <c r="N306" s="69">
        <v>393.19665537581062</v>
      </c>
      <c r="O306" s="159">
        <v>2675.1226681240205</v>
      </c>
      <c r="P306" s="141">
        <f>((O306/O304)-1)*100</f>
        <v>0.32008151947604535</v>
      </c>
    </row>
    <row r="307" spans="1:16" s="96" customFormat="1" ht="16.5" customHeight="1" x14ac:dyDescent="0.25">
      <c r="A307" s="97">
        <v>40576</v>
      </c>
      <c r="B307" s="69">
        <v>387.19850301777012</v>
      </c>
      <c r="C307" s="142">
        <v>642.44256674115377</v>
      </c>
      <c r="D307" s="141">
        <f t="shared" ref="D307:D317" si="80">((C307/C306)-1)*100</f>
        <v>0.18635470109298335</v>
      </c>
      <c r="E307" s="69">
        <v>379.78019686610315</v>
      </c>
      <c r="F307" s="142">
        <v>741.65938664043438</v>
      </c>
      <c r="G307" s="141">
        <f t="shared" ref="G307:G317" si="81">((F307/F306)-1)*100</f>
        <v>0.15480413303208262</v>
      </c>
      <c r="H307" s="69">
        <v>378.57363629749864</v>
      </c>
      <c r="I307" s="142">
        <v>944.98226081944142</v>
      </c>
      <c r="J307" s="141">
        <f t="shared" ref="J307:J317" si="82">((I307/I306)-1)*100</f>
        <v>0.12834377945383224</v>
      </c>
      <c r="K307" s="69">
        <v>384.90267591166793</v>
      </c>
      <c r="L307" s="158">
        <v>1607.0770963178302</v>
      </c>
      <c r="M307" s="141">
        <f t="shared" ref="M307:M314" si="83">((L307/L306)-1)*100</f>
        <v>4.7805531766553777E-2</v>
      </c>
      <c r="N307" s="69">
        <v>393.08539315094623</v>
      </c>
      <c r="O307" s="159">
        <v>2674.3656929672597</v>
      </c>
      <c r="P307" s="141">
        <f t="shared" ref="P307:P317" si="84">((O307/O306)-1)*100</f>
        <v>-2.8296839086316972E-2</v>
      </c>
    </row>
    <row r="308" spans="1:16" s="96" customFormat="1" ht="16.5" customHeight="1" x14ac:dyDescent="0.25">
      <c r="A308" s="97">
        <v>40605</v>
      </c>
      <c r="B308" s="69">
        <v>388.56024986841425</v>
      </c>
      <c r="C308" s="142">
        <v>644.70198700017079</v>
      </c>
      <c r="D308" s="141">
        <f t="shared" si="80"/>
        <v>0.35169217856751978</v>
      </c>
      <c r="E308" s="69">
        <v>381.05596436212397</v>
      </c>
      <c r="F308" s="142">
        <v>744.15078810476132</v>
      </c>
      <c r="G308" s="141">
        <f t="shared" si="81"/>
        <v>0.33592259589843021</v>
      </c>
      <c r="H308" s="69">
        <v>379.74039822016232</v>
      </c>
      <c r="I308" s="142">
        <v>947.89469109403728</v>
      </c>
      <c r="J308" s="141">
        <f t="shared" si="82"/>
        <v>0.30819946525455499</v>
      </c>
      <c r="K308" s="69">
        <v>385.78575057878743</v>
      </c>
      <c r="L308" s="158">
        <v>1610.7641818090001</v>
      </c>
      <c r="M308" s="141">
        <f t="shared" si="83"/>
        <v>0.22942804048529108</v>
      </c>
      <c r="N308" s="69">
        <v>393.78326165099372</v>
      </c>
      <c r="O308" s="159">
        <v>2679.1136576773424</v>
      </c>
      <c r="P308" s="141">
        <f t="shared" si="84"/>
        <v>0.17753610594721803</v>
      </c>
    </row>
    <row r="309" spans="1:16" s="96" customFormat="1" ht="16.5" customHeight="1" x14ac:dyDescent="0.25">
      <c r="A309" s="97">
        <v>40637</v>
      </c>
      <c r="B309" s="69">
        <v>389.20882158256615</v>
      </c>
      <c r="C309" s="142">
        <v>645.77810189603952</v>
      </c>
      <c r="D309" s="141">
        <f t="shared" si="80"/>
        <v>0.16691664017911556</v>
      </c>
      <c r="E309" s="69">
        <v>381.74047039024032</v>
      </c>
      <c r="F309" s="142">
        <v>745.4875358476761</v>
      </c>
      <c r="G309" s="141">
        <f t="shared" si="81"/>
        <v>0.1796339887402798</v>
      </c>
      <c r="H309" s="69">
        <v>380.42609075439151</v>
      </c>
      <c r="I309" s="142">
        <v>949.60629279868886</v>
      </c>
      <c r="J309" s="141">
        <f t="shared" si="82"/>
        <v>0.18056876156529178</v>
      </c>
      <c r="K309" s="69">
        <v>386.44724409184636</v>
      </c>
      <c r="L309" s="158">
        <v>1613.5261035641083</v>
      </c>
      <c r="M309" s="141">
        <f t="shared" si="83"/>
        <v>0.17146654900199731</v>
      </c>
      <c r="N309" s="69">
        <v>394.48706168217223</v>
      </c>
      <c r="O309" s="159">
        <v>2683.9019776986115</v>
      </c>
      <c r="P309" s="141">
        <f t="shared" si="84"/>
        <v>0.17872776720568861</v>
      </c>
    </row>
    <row r="310" spans="1:16" s="96" customFormat="1" ht="16.5" customHeight="1" x14ac:dyDescent="0.25">
      <c r="A310" s="97">
        <v>40668</v>
      </c>
      <c r="B310" s="69">
        <v>405.00408347759571</v>
      </c>
      <c r="C310" s="142">
        <v>671.98571508437317</v>
      </c>
      <c r="D310" s="141">
        <f t="shared" si="80"/>
        <v>4.0583000741875042</v>
      </c>
      <c r="E310" s="69">
        <v>395.92163943733271</v>
      </c>
      <c r="F310" s="142">
        <v>773.18144201787845</v>
      </c>
      <c r="G310" s="141">
        <f t="shared" si="81"/>
        <v>3.7148717904065709</v>
      </c>
      <c r="H310" s="69">
        <v>394.01259397513456</v>
      </c>
      <c r="I310" s="142">
        <v>983.52044660965055</v>
      </c>
      <c r="J310" s="141">
        <f t="shared" si="82"/>
        <v>3.5713910141654148</v>
      </c>
      <c r="K310" s="69">
        <v>399.41014935820215</v>
      </c>
      <c r="L310" s="158">
        <v>1667.6498846107202</v>
      </c>
      <c r="M310" s="141">
        <f t="shared" si="83"/>
        <v>3.3543790166801868</v>
      </c>
      <c r="N310" s="69">
        <v>405.97071887947442</v>
      </c>
      <c r="O310" s="159">
        <v>2762.0313088143785</v>
      </c>
      <c r="P310" s="141">
        <f t="shared" si="84"/>
        <v>2.9110351929753087</v>
      </c>
    </row>
    <row r="311" spans="1:16" s="96" customFormat="1" ht="16.5" customHeight="1" x14ac:dyDescent="0.25">
      <c r="A311" s="97">
        <v>40700</v>
      </c>
      <c r="B311" s="69">
        <v>403.92620526643867</v>
      </c>
      <c r="C311" s="142">
        <v>670.19729173249289</v>
      </c>
      <c r="D311" s="141">
        <f t="shared" si="80"/>
        <v>-0.26614008478673679</v>
      </c>
      <c r="E311" s="69">
        <v>394.70652887718984</v>
      </c>
      <c r="F311" s="142">
        <v>770.80849534985202</v>
      </c>
      <c r="G311" s="141">
        <f t="shared" si="81"/>
        <v>-0.30690683183411949</v>
      </c>
      <c r="H311" s="69">
        <v>392.76167876904225</v>
      </c>
      <c r="I311" s="142">
        <v>980.39795585433126</v>
      </c>
      <c r="J311" s="141">
        <f t="shared" si="82"/>
        <v>-0.31748102096738062</v>
      </c>
      <c r="K311" s="69">
        <v>398.05810915636431</v>
      </c>
      <c r="L311" s="158">
        <v>1662.0047359077969</v>
      </c>
      <c r="M311" s="141">
        <f t="shared" si="83"/>
        <v>-0.33850922516874826</v>
      </c>
      <c r="N311" s="69">
        <v>404.35912889188842</v>
      </c>
      <c r="O311" s="159">
        <v>2751.0668185305217</v>
      </c>
      <c r="P311" s="141">
        <f t="shared" si="84"/>
        <v>-0.39697197670663931</v>
      </c>
    </row>
    <row r="312" spans="1:16" s="96" customFormat="1" ht="16.5" customHeight="1" x14ac:dyDescent="0.25">
      <c r="A312" s="97">
        <v>40731</v>
      </c>
      <c r="B312" s="69">
        <v>403.74627134842717</v>
      </c>
      <c r="C312" s="142">
        <v>669.89874406965282</v>
      </c>
      <c r="D312" s="141">
        <f t="shared" si="80"/>
        <v>-4.4546235343367879E-2</v>
      </c>
      <c r="E312" s="69">
        <v>394.55876037598784</v>
      </c>
      <c r="F312" s="142">
        <v>770.5199234420204</v>
      </c>
      <c r="G312" s="141">
        <f t="shared" si="81"/>
        <v>-3.7437561933029162E-2</v>
      </c>
      <c r="H312" s="69">
        <v>392.64085310780564</v>
      </c>
      <c r="I312" s="142">
        <v>980.09635506765972</v>
      </c>
      <c r="J312" s="141">
        <f t="shared" si="82"/>
        <v>-3.0763098277653E-2</v>
      </c>
      <c r="K312" s="69">
        <v>398.00752347354342</v>
      </c>
      <c r="L312" s="158">
        <v>1661.7935264323869</v>
      </c>
      <c r="M312" s="141">
        <f t="shared" si="83"/>
        <v>-1.2708115136306208E-2</v>
      </c>
      <c r="N312" s="69">
        <v>404.37368768565432</v>
      </c>
      <c r="O312" s="159">
        <v>2751.1658696254158</v>
      </c>
      <c r="P312" s="141">
        <f t="shared" si="84"/>
        <v>3.6004612547824166E-3</v>
      </c>
    </row>
    <row r="313" spans="1:16" s="96" customFormat="1" ht="16.5" customHeight="1" x14ac:dyDescent="0.25">
      <c r="A313" s="97">
        <v>40763</v>
      </c>
      <c r="B313" s="69">
        <v>403.34083459174076</v>
      </c>
      <c r="C313" s="142">
        <v>669.22604046004005</v>
      </c>
      <c r="D313" s="141">
        <f t="shared" si="80"/>
        <v>-0.10041869992561958</v>
      </c>
      <c r="E313" s="69">
        <v>394.11816126402567</v>
      </c>
      <c r="F313" s="142">
        <v>769.65949293556264</v>
      </c>
      <c r="G313" s="141">
        <f t="shared" si="81"/>
        <v>-0.11166882001104605</v>
      </c>
      <c r="H313" s="69">
        <v>392.20351869312435</v>
      </c>
      <c r="I313" s="142">
        <v>979.00469620847025</v>
      </c>
      <c r="J313" s="141">
        <f t="shared" si="82"/>
        <v>-0.11138280981711768</v>
      </c>
      <c r="K313" s="69">
        <v>397.54785320474042</v>
      </c>
      <c r="L313" s="158">
        <v>1659.874273574241</v>
      </c>
      <c r="M313" s="141">
        <f t="shared" si="83"/>
        <v>-0.11549285922820562</v>
      </c>
      <c r="N313" s="69">
        <v>403.82862455473798</v>
      </c>
      <c r="O313" s="159">
        <v>2747.4575198285961</v>
      </c>
      <c r="P313" s="141">
        <f t="shared" si="84"/>
        <v>-0.13479193812928614</v>
      </c>
    </row>
    <row r="314" spans="1:16" s="96" customFormat="1" ht="16.5" customHeight="1" x14ac:dyDescent="0.25">
      <c r="A314" s="97">
        <v>40795</v>
      </c>
      <c r="B314" s="69">
        <v>407.63339628232575</v>
      </c>
      <c r="C314" s="142">
        <v>676.34828997521299</v>
      </c>
      <c r="D314" s="141">
        <f t="shared" si="80"/>
        <v>1.0642517004085805</v>
      </c>
      <c r="E314" s="69">
        <v>398.01492719507672</v>
      </c>
      <c r="F314" s="142">
        <v>777.26935004278732</v>
      </c>
      <c r="G314" s="141">
        <f t="shared" si="81"/>
        <v>0.98873036415101367</v>
      </c>
      <c r="H314" s="69">
        <v>396.0955449429751</v>
      </c>
      <c r="I314" s="142">
        <v>988.71983591212995</v>
      </c>
      <c r="J314" s="141">
        <f t="shared" si="82"/>
        <v>0.99234863134822771</v>
      </c>
      <c r="K314" s="69">
        <v>401.40657739760633</v>
      </c>
      <c r="L314" s="158">
        <v>1675.9855340550214</v>
      </c>
      <c r="M314" s="141">
        <f t="shared" si="83"/>
        <v>0.97063137475392747</v>
      </c>
      <c r="N314" s="69">
        <v>407.23663229504285</v>
      </c>
      <c r="O314" s="159">
        <v>2770.6439804319243</v>
      </c>
      <c r="P314" s="141">
        <f t="shared" si="84"/>
        <v>0.8439242621947729</v>
      </c>
    </row>
    <row r="315" spans="1:16" s="96" customFormat="1" ht="16.5" customHeight="1" x14ac:dyDescent="0.25">
      <c r="A315" s="97">
        <v>40826</v>
      </c>
      <c r="B315" s="69">
        <v>408.06610380901964</v>
      </c>
      <c r="C315" s="142">
        <v>677.06624144437126</v>
      </c>
      <c r="D315" s="141">
        <f t="shared" si="80"/>
        <v>0.10615114724168428</v>
      </c>
      <c r="E315" s="69">
        <v>398.29203691261341</v>
      </c>
      <c r="F315" s="142">
        <v>777.81050786206333</v>
      </c>
      <c r="G315" s="141">
        <f t="shared" si="81"/>
        <v>6.9622945925540414E-2</v>
      </c>
      <c r="H315" s="69">
        <v>396.28003277624236</v>
      </c>
      <c r="I315" s="142">
        <v>989.18034798444364</v>
      </c>
      <c r="J315" s="141">
        <f t="shared" si="82"/>
        <v>4.6576598909719991E-2</v>
      </c>
      <c r="K315" s="69">
        <v>401.26999697835134</v>
      </c>
      <c r="L315" s="158">
        <v>1675.415272330885</v>
      </c>
      <c r="M315" s="141">
        <f>((L315/L314)-1)*100</f>
        <v>-3.4025456219577421E-2</v>
      </c>
      <c r="N315" s="69">
        <v>406.73385665325327</v>
      </c>
      <c r="O315" s="159">
        <v>2767.2233345593231</v>
      </c>
      <c r="P315" s="141">
        <f t="shared" si="84"/>
        <v>-0.12346031813398328</v>
      </c>
    </row>
    <row r="316" spans="1:16" s="96" customFormat="1" ht="16.5" customHeight="1" x14ac:dyDescent="0.25">
      <c r="A316" s="97">
        <v>40858</v>
      </c>
      <c r="B316" s="69">
        <v>408.53480269629301</v>
      </c>
      <c r="C316" s="142">
        <v>677.8439100402511</v>
      </c>
      <c r="D316" s="141">
        <f t="shared" si="80"/>
        <v>0.11485856896673585</v>
      </c>
      <c r="E316" s="69">
        <v>398.75078888397621</v>
      </c>
      <c r="F316" s="142">
        <v>778.70638844906784</v>
      </c>
      <c r="G316" s="141">
        <f t="shared" si="81"/>
        <v>0.11517979995756544</v>
      </c>
      <c r="H316" s="69">
        <v>396.71812735253451</v>
      </c>
      <c r="I316" s="142">
        <v>990.27390433243977</v>
      </c>
      <c r="J316" s="141">
        <f t="shared" si="82"/>
        <v>0.11055176644221287</v>
      </c>
      <c r="K316" s="69">
        <v>401.63386002729459</v>
      </c>
      <c r="L316" s="158">
        <v>1676.9345030578938</v>
      </c>
      <c r="M316" s="141">
        <f>((L316/L315)-1)*100</f>
        <v>9.0677860713017644E-2</v>
      </c>
      <c r="N316" s="69">
        <v>407.05769276478384</v>
      </c>
      <c r="O316" s="159">
        <v>2769.4265611403953</v>
      </c>
      <c r="P316" s="141">
        <f t="shared" si="84"/>
        <v>7.9618676004811206E-2</v>
      </c>
    </row>
    <row r="317" spans="1:16" s="96" customFormat="1" ht="16.5" customHeight="1" x14ac:dyDescent="0.25">
      <c r="A317" s="97">
        <v>40889</v>
      </c>
      <c r="B317" s="69">
        <v>408.88450795021021</v>
      </c>
      <c r="C317" s="142">
        <v>678.42414353593472</v>
      </c>
      <c r="D317" s="141">
        <f t="shared" si="80"/>
        <v>8.5599868507957311E-2</v>
      </c>
      <c r="E317" s="69">
        <v>399.12269997893139</v>
      </c>
      <c r="F317" s="142">
        <v>779.43268054340365</v>
      </c>
      <c r="G317" s="141">
        <f t="shared" si="81"/>
        <v>9.3269055591327366E-2</v>
      </c>
      <c r="H317" s="69">
        <v>397.09380519273753</v>
      </c>
      <c r="I317" s="142">
        <v>991.21165820840133</v>
      </c>
      <c r="J317" s="141">
        <f t="shared" si="82"/>
        <v>9.4696413977879423E-2</v>
      </c>
      <c r="K317" s="69">
        <v>401.99881694422567</v>
      </c>
      <c r="L317" s="158">
        <v>1678.4583009918874</v>
      </c>
      <c r="M317" s="141">
        <f>((L317/L316)-1)*100</f>
        <v>9.0868064984950259E-2</v>
      </c>
      <c r="N317" s="69">
        <v>407.44683594623797</v>
      </c>
      <c r="O317" s="159">
        <v>2772.0741059036104</v>
      </c>
      <c r="P317" s="141">
        <f t="shared" si="84"/>
        <v>9.5599024013304224E-2</v>
      </c>
    </row>
    <row r="318" spans="1:16" s="96" customFormat="1" ht="16.5" customHeight="1" x14ac:dyDescent="0.25">
      <c r="A318" s="26" t="s">
        <v>61</v>
      </c>
      <c r="B318" s="69"/>
      <c r="C318" s="142"/>
      <c r="D318" s="147">
        <f>((D306/100)+1)*((D307/100)+1)*((D308/100)+1)*((D309/100)+1)*((D310/100)+1)*((D311/100)+1)*((D312/100)+1)*((D313/100)+1)*((D314/100)+1)*((D315/100)+1)*((D316/100)+1)*((D317/100)+1)-1</f>
        <v>5.9599863048882762E-2</v>
      </c>
      <c r="E318" s="69"/>
      <c r="F318" s="142"/>
      <c r="G318" s="147">
        <f>((G306/100)+1)*((G307/100)+1)*((G308/100)+1)*((G309/100)+1)*((G310/100)+1)*((G311/100)+1)*((G312/100)+1)*((G313/100)+1)*((G314/100)+1)*((G315/100)+1)*((G316/100)+1)*((G317/100)+1)-1</f>
        <v>5.4611014044416262E-2</v>
      </c>
      <c r="H318" s="69"/>
      <c r="I318" s="142"/>
      <c r="J318" s="147">
        <f>((J306/100)+1)*((J307/100)+1)*((J308/100)+1)*((J309/100)+1)*((J310/100)+1)*((J311/100)+1)*((J312/100)+1)*((J313/100)+1)*((J314/100)+1)*((J315/100)+1)*((J316/100)+1)*((J317/100)+1)-1</f>
        <v>5.2488963447684611E-2</v>
      </c>
      <c r="K318" s="69"/>
      <c r="L318" s="158"/>
      <c r="M318" s="147">
        <f>((M306/100)+1)*((M307/100)+1)*((M308/100)+1)*((M309/100)+1)*((M310/100)+1)*((M311/100)+1)*((M312/100)+1)*((M313/100)+1)*((M314/100)+1)*((M315/100)+1)*((M316/100)+1)*((M317/100)+1)-1</f>
        <v>4.7551373137900033E-2</v>
      </c>
      <c r="N318" s="69"/>
      <c r="O318" s="159"/>
      <c r="P318" s="147">
        <f>((P306/100)+1)*((P307/100)+1)*((P308/100)+1)*((P309/100)+1)*((P310/100)+1)*((P311/100)+1)*((P312/100)+1)*((P313/100)+1)*((P314/100)+1)*((P315/100)+1)*((P316/100)+1)*((P317/100)+1)-1</f>
        <v>3.955868490059955E-2</v>
      </c>
    </row>
    <row r="319" spans="1:16" s="96" customFormat="1" ht="16.5" customHeight="1" x14ac:dyDescent="0.25">
      <c r="A319" s="97">
        <v>40909</v>
      </c>
      <c r="B319" s="69">
        <v>409.62785176580712</v>
      </c>
      <c r="C319" s="142">
        <v>679.65750499043725</v>
      </c>
      <c r="D319" s="141">
        <f>((C319/C317)-1)*100</f>
        <v>0.18179798968742666</v>
      </c>
      <c r="E319" s="69">
        <v>401.79395328997936</v>
      </c>
      <c r="F319" s="142">
        <v>784.64927716582201</v>
      </c>
      <c r="G319" s="141">
        <f>((F319/F317)-1)*100</f>
        <v>0.66928122885243635</v>
      </c>
      <c r="H319" s="69">
        <v>400.98935268993802</v>
      </c>
      <c r="I319" s="158">
        <v>1000.9355875264512</v>
      </c>
      <c r="J319" s="141">
        <f>((I319/I317)-1)*100</f>
        <v>0.98101442184665988</v>
      </c>
      <c r="K319" s="69">
        <v>408.74030306137274</v>
      </c>
      <c r="L319" s="158">
        <v>1706.6059045603752</v>
      </c>
      <c r="M319" s="141">
        <f>((L319/L317)-1)*100</f>
        <v>1.6769915315652417</v>
      </c>
      <c r="N319" s="69">
        <v>417.70434563194647</v>
      </c>
      <c r="O319" s="159">
        <v>2841.8613136623176</v>
      </c>
      <c r="P319" s="141">
        <f>((O319/O317)-1)*100</f>
        <v>2.5175087350689296</v>
      </c>
    </row>
    <row r="320" spans="1:16" s="96" customFormat="1" ht="16.5" customHeight="1" x14ac:dyDescent="0.25">
      <c r="A320" s="97">
        <v>40941</v>
      </c>
      <c r="B320" s="69">
        <v>409.71727316169324</v>
      </c>
      <c r="C320" s="142">
        <v>679.8058736195693</v>
      </c>
      <c r="D320" s="141">
        <f t="shared" ref="D320:D329" si="85">((C320/C319)-1)*100</f>
        <v>2.1829911101201027E-2</v>
      </c>
      <c r="E320" s="69">
        <v>401.80695846510594</v>
      </c>
      <c r="F320" s="142">
        <v>784.67467451483367</v>
      </c>
      <c r="G320" s="141">
        <f t="shared" ref="G320:G329" si="86">((F320/F319)-1)*100</f>
        <v>3.2367772138108819E-3</v>
      </c>
      <c r="H320" s="69">
        <v>400.94374909371828</v>
      </c>
      <c r="I320" s="158">
        <v>1000.821753425697</v>
      </c>
      <c r="J320" s="141">
        <f t="shared" ref="J320:J329" si="87">((I320/I319)-1)*100</f>
        <v>-1.1372769853801312E-2</v>
      </c>
      <c r="K320" s="69">
        <v>408.57782660424544</v>
      </c>
      <c r="L320" s="158">
        <v>1705.9275195833891</v>
      </c>
      <c r="M320" s="141">
        <f t="shared" ref="M320:M329" si="88">((L320/L319)-1)*100</f>
        <v>-3.9750534975491192E-2</v>
      </c>
      <c r="N320" s="69">
        <v>417.41709105441902</v>
      </c>
      <c r="O320" s="159">
        <v>2839.9069704059343</v>
      </c>
      <c r="P320" s="141">
        <f t="shared" ref="P320:P329" si="89">((O320/O319)-1)*100</f>
        <v>-6.876983218666588E-2</v>
      </c>
    </row>
    <row r="321" spans="1:16" s="96" customFormat="1" ht="16.5" customHeight="1" x14ac:dyDescent="0.25">
      <c r="A321" s="97">
        <v>40971</v>
      </c>
      <c r="B321" s="69">
        <v>414.0206441343052</v>
      </c>
      <c r="C321" s="142">
        <v>686.94605797394229</v>
      </c>
      <c r="D321" s="141">
        <f t="shared" si="85"/>
        <v>1.0503269582470276</v>
      </c>
      <c r="E321" s="69">
        <v>408.14607032136337</v>
      </c>
      <c r="F321" s="142">
        <v>797.05410306311728</v>
      </c>
      <c r="G321" s="141">
        <f t="shared" si="86"/>
        <v>1.5776510890883388</v>
      </c>
      <c r="H321" s="69">
        <v>408.30031980864629</v>
      </c>
      <c r="I321" s="158">
        <v>1019.1849677637597</v>
      </c>
      <c r="J321" s="141">
        <f t="shared" si="87"/>
        <v>1.8348136693879358</v>
      </c>
      <c r="K321" s="69">
        <v>418.7139654633873</v>
      </c>
      <c r="L321" s="158">
        <v>1748.2487545995943</v>
      </c>
      <c r="M321" s="141">
        <f t="shared" si="88"/>
        <v>2.4808342986659015</v>
      </c>
      <c r="N321" s="69">
        <v>431.56328166982541</v>
      </c>
      <c r="O321" s="159">
        <v>2936.1509100872304</v>
      </c>
      <c r="P321" s="141">
        <f t="shared" si="89"/>
        <v>3.3889821280849608</v>
      </c>
    </row>
    <row r="322" spans="1:16" s="96" customFormat="1" ht="16.5" customHeight="1" x14ac:dyDescent="0.25">
      <c r="A322" s="97">
        <v>41003</v>
      </c>
      <c r="B322" s="69">
        <v>414.1717902112515</v>
      </c>
      <c r="C322" s="142">
        <v>687.19684064192643</v>
      </c>
      <c r="D322" s="141">
        <f t="shared" si="85"/>
        <v>3.6506893819843178E-2</v>
      </c>
      <c r="E322" s="69">
        <v>408.04115332424476</v>
      </c>
      <c r="F322" s="142">
        <v>796.8492143501901</v>
      </c>
      <c r="G322" s="141">
        <f t="shared" si="86"/>
        <v>-2.5705747218385255E-2</v>
      </c>
      <c r="H322" s="69">
        <v>408.03840731425379</v>
      </c>
      <c r="I322" s="158">
        <v>1018.5311909622146</v>
      </c>
      <c r="J322" s="141">
        <f t="shared" si="87"/>
        <v>-6.4147021612726007E-2</v>
      </c>
      <c r="K322" s="69">
        <v>418.02691612809667</v>
      </c>
      <c r="L322" s="158">
        <v>1745.3801300877731</v>
      </c>
      <c r="M322" s="141">
        <f t="shared" si="88"/>
        <v>-0.16408560305127828</v>
      </c>
      <c r="N322" s="69">
        <v>430.36294725072241</v>
      </c>
      <c r="O322" s="159">
        <v>2927.9844067104341</v>
      </c>
      <c r="P322" s="141">
        <f t="shared" si="89"/>
        <v>-0.27813636379315776</v>
      </c>
    </row>
    <row r="323" spans="1:16" s="96" customFormat="1" ht="16.5" customHeight="1" x14ac:dyDescent="0.25">
      <c r="A323" s="97">
        <v>41034</v>
      </c>
      <c r="B323" s="69">
        <v>431.08660658401351</v>
      </c>
      <c r="C323" s="142">
        <v>715.26202674615524</v>
      </c>
      <c r="D323" s="141">
        <f t="shared" si="85"/>
        <v>4.084009769022301</v>
      </c>
      <c r="E323" s="69">
        <v>423.43059060471921</v>
      </c>
      <c r="F323" s="142">
        <v>826.90270504918544</v>
      </c>
      <c r="G323" s="141">
        <f t="shared" si="86"/>
        <v>3.7715404819095077</v>
      </c>
      <c r="H323" s="69">
        <v>422.82123179207827</v>
      </c>
      <c r="I323" s="158">
        <v>1055.4315600237669</v>
      </c>
      <c r="J323" s="141">
        <f t="shared" si="87"/>
        <v>3.6229002497893292</v>
      </c>
      <c r="K323" s="69">
        <v>432.13840170546177</v>
      </c>
      <c r="L323" s="158">
        <v>1804.2995574798736</v>
      </c>
      <c r="M323" s="141">
        <f t="shared" si="88"/>
        <v>3.375736114810568</v>
      </c>
      <c r="N323" s="69">
        <v>443.12029101437656</v>
      </c>
      <c r="O323" s="159">
        <v>3014.7792942574379</v>
      </c>
      <c r="P323" s="141">
        <f t="shared" si="89"/>
        <v>2.9643220554072869</v>
      </c>
    </row>
    <row r="324" spans="1:16" s="96" customFormat="1" ht="16.5" customHeight="1" x14ac:dyDescent="0.25">
      <c r="A324" s="97">
        <v>41066</v>
      </c>
      <c r="B324" s="69">
        <v>432.01864070401422</v>
      </c>
      <c r="C324" s="142">
        <v>716.80846452335959</v>
      </c>
      <c r="D324" s="141">
        <f t="shared" si="85"/>
        <v>0.21620577066552293</v>
      </c>
      <c r="E324" s="69">
        <v>424.34663137631554</v>
      </c>
      <c r="F324" s="142">
        <v>828.69160884776693</v>
      </c>
      <c r="G324" s="141">
        <f t="shared" si="86"/>
        <v>0.21633788203354598</v>
      </c>
      <c r="H324" s="69">
        <v>423.6974094897584</v>
      </c>
      <c r="I324" s="158">
        <v>1057.6186441264294</v>
      </c>
      <c r="J324" s="141">
        <f t="shared" si="87"/>
        <v>0.20722178353405063</v>
      </c>
      <c r="K324" s="69">
        <v>432.8745261749047</v>
      </c>
      <c r="L324" s="158">
        <v>1807.3730845009025</v>
      </c>
      <c r="M324" s="141">
        <f t="shared" si="88"/>
        <v>0.17034460870355428</v>
      </c>
      <c r="N324" s="69">
        <v>443.78734462159429</v>
      </c>
      <c r="O324" s="159">
        <v>3019.3176091213231</v>
      </c>
      <c r="P324" s="141">
        <f t="shared" si="89"/>
        <v>0.15053555902184712</v>
      </c>
    </row>
    <row r="325" spans="1:16" s="96" customFormat="1" ht="16.5" customHeight="1" x14ac:dyDescent="0.25">
      <c r="A325" s="97">
        <v>41097</v>
      </c>
      <c r="B325" s="69">
        <v>437.40980325658791</v>
      </c>
      <c r="C325" s="142">
        <v>725.75352056309134</v>
      </c>
      <c r="D325" s="141">
        <f t="shared" si="85"/>
        <v>1.2479004479501787</v>
      </c>
      <c r="E325" s="69">
        <v>430.04256042558757</v>
      </c>
      <c r="F325" s="142">
        <v>839.81498831802378</v>
      </c>
      <c r="G325" s="141">
        <f t="shared" si="86"/>
        <v>1.3422821410878027</v>
      </c>
      <c r="H325" s="69">
        <v>429.73365369475374</v>
      </c>
      <c r="I325" s="158">
        <v>1072.6861056419273</v>
      </c>
      <c r="J325" s="141">
        <f t="shared" si="87"/>
        <v>1.4246592190082952</v>
      </c>
      <c r="K325" s="69">
        <v>439.77505972648635</v>
      </c>
      <c r="L325" s="158">
        <v>1836.1847559107027</v>
      </c>
      <c r="M325" s="141">
        <f t="shared" si="88"/>
        <v>1.5941186497062665</v>
      </c>
      <c r="N325" s="69">
        <v>451.55857499107992</v>
      </c>
      <c r="O325" s="159">
        <v>3072.1893572310701</v>
      </c>
      <c r="P325" s="141">
        <f t="shared" si="89"/>
        <v>1.751115813388493</v>
      </c>
    </row>
    <row r="326" spans="1:16" s="96" customFormat="1" ht="16.5" customHeight="1" x14ac:dyDescent="0.25">
      <c r="A326" s="97">
        <v>41129</v>
      </c>
      <c r="B326" s="69">
        <v>439.56962515573133</v>
      </c>
      <c r="C326" s="142">
        <v>729.33711273551705</v>
      </c>
      <c r="D326" s="141">
        <f t="shared" si="85"/>
        <v>0.49377537564616603</v>
      </c>
      <c r="E326" s="69">
        <v>432.17813635216675</v>
      </c>
      <c r="F326" s="142">
        <v>843.98547942024732</v>
      </c>
      <c r="G326" s="141">
        <f t="shared" si="86"/>
        <v>0.49659641233317231</v>
      </c>
      <c r="H326" s="69">
        <v>431.78870822184189</v>
      </c>
      <c r="I326" s="158">
        <v>1077.8158608253784</v>
      </c>
      <c r="J326" s="141">
        <f t="shared" si="87"/>
        <v>0.47821586915972603</v>
      </c>
      <c r="K326" s="69">
        <v>441.519556130664</v>
      </c>
      <c r="L326" s="158">
        <v>1843.4685198105562</v>
      </c>
      <c r="M326" s="141">
        <f t="shared" si="88"/>
        <v>0.39667924899207119</v>
      </c>
      <c r="N326" s="69">
        <v>453.15598225715587</v>
      </c>
      <c r="O326" s="159">
        <v>3083.057355036447</v>
      </c>
      <c r="P326" s="141">
        <f t="shared" si="89"/>
        <v>0.35375416491814082</v>
      </c>
    </row>
    <row r="327" spans="1:16" s="96" customFormat="1" ht="16.5" customHeight="1" x14ac:dyDescent="0.25">
      <c r="A327" s="97">
        <v>41161</v>
      </c>
      <c r="B327" s="69">
        <v>441.44653957173705</v>
      </c>
      <c r="C327" s="142">
        <v>732.45130275839756</v>
      </c>
      <c r="D327" s="141">
        <f t="shared" si="85"/>
        <v>0.42698910675205148</v>
      </c>
      <c r="E327" s="69">
        <v>433.92189919912113</v>
      </c>
      <c r="F327" s="142">
        <v>847.39081254238101</v>
      </c>
      <c r="G327" s="141">
        <f t="shared" si="86"/>
        <v>0.40348243010921436</v>
      </c>
      <c r="H327" s="69">
        <v>433.40761725768994</v>
      </c>
      <c r="I327" s="158">
        <v>1081.8669517989488</v>
      </c>
      <c r="J327" s="141">
        <f t="shared" si="87"/>
        <v>0.3758611392550959</v>
      </c>
      <c r="K327" s="69">
        <v>442.74042657944722</v>
      </c>
      <c r="L327" s="158">
        <v>1848.5659978448766</v>
      </c>
      <c r="M327" s="141">
        <f t="shared" si="88"/>
        <v>0.27651559978059126</v>
      </c>
      <c r="N327" s="69">
        <v>454.06646114876042</v>
      </c>
      <c r="O327" s="159">
        <v>3089.2518195327229</v>
      </c>
      <c r="P327" s="141">
        <f t="shared" si="89"/>
        <v>0.20091953482983538</v>
      </c>
    </row>
    <row r="328" spans="1:16" s="96" customFormat="1" ht="16.5" customHeight="1" x14ac:dyDescent="0.25">
      <c r="A328" s="97">
        <v>41192</v>
      </c>
      <c r="B328" s="69">
        <v>442.72809152340761</v>
      </c>
      <c r="C328" s="142">
        <v>734.5776630589321</v>
      </c>
      <c r="D328" s="141">
        <f t="shared" si="85"/>
        <v>0.29030739552604601</v>
      </c>
      <c r="E328" s="69">
        <v>435.41175543173819</v>
      </c>
      <c r="F328" s="142">
        <v>850.30030036924313</v>
      </c>
      <c r="G328" s="141">
        <f t="shared" si="86"/>
        <v>0.34334663343031924</v>
      </c>
      <c r="H328" s="69">
        <v>434.99435855180622</v>
      </c>
      <c r="I328" s="158">
        <v>1085.8176929810272</v>
      </c>
      <c r="J328" s="141">
        <f t="shared" si="87"/>
        <v>0.36517810027463238</v>
      </c>
      <c r="K328" s="69">
        <v>444.47785932201373</v>
      </c>
      <c r="L328" s="158">
        <v>1855.8202689677205</v>
      </c>
      <c r="M328" s="141">
        <f t="shared" si="88"/>
        <v>0.39242694776930875</v>
      </c>
      <c r="N328" s="69">
        <v>456.11150118712226</v>
      </c>
      <c r="O328" s="159">
        <v>3103.1652974045373</v>
      </c>
      <c r="P328" s="141">
        <f t="shared" si="89"/>
        <v>0.4503834159404585</v>
      </c>
    </row>
    <row r="329" spans="1:16" s="96" customFormat="1" ht="16.5" customHeight="1" x14ac:dyDescent="0.25">
      <c r="A329" s="97">
        <v>41224</v>
      </c>
      <c r="B329" s="69">
        <v>443.23764225939033</v>
      </c>
      <c r="C329" s="142">
        <v>735.4231133387193</v>
      </c>
      <c r="D329" s="141">
        <f t="shared" si="85"/>
        <v>0.11509338253856694</v>
      </c>
      <c r="E329" s="69">
        <v>436.09796875155894</v>
      </c>
      <c r="F329" s="142">
        <v>851.64038222206864</v>
      </c>
      <c r="G329" s="141">
        <f t="shared" si="86"/>
        <v>0.15760100898982721</v>
      </c>
      <c r="H329" s="69">
        <v>435.75767951785366</v>
      </c>
      <c r="I329" s="158">
        <v>1087.7230680601824</v>
      </c>
      <c r="J329" s="141">
        <f t="shared" si="87"/>
        <v>0.17547835990074923</v>
      </c>
      <c r="K329" s="69">
        <v>445.47576755691591</v>
      </c>
      <c r="L329" s="158">
        <v>1859.986816952194</v>
      </c>
      <c r="M329" s="141">
        <f t="shared" si="88"/>
        <v>0.2245124732251691</v>
      </c>
      <c r="N329" s="69">
        <v>457.47170624553354</v>
      </c>
      <c r="O329" s="159">
        <v>3112.4194844259782</v>
      </c>
      <c r="P329" s="141">
        <f t="shared" si="89"/>
        <v>0.29821766275812678</v>
      </c>
    </row>
    <row r="330" spans="1:16" s="96" customFormat="1" ht="16.5" customHeight="1" x14ac:dyDescent="0.25">
      <c r="A330" s="97">
        <v>41255</v>
      </c>
      <c r="B330" s="69">
        <v>443.43620477991379</v>
      </c>
      <c r="C330" s="142">
        <v>735.75256971406532</v>
      </c>
      <c r="D330" s="141">
        <f>((C330/C329)-1)*100</f>
        <v>4.4798207911944665E-2</v>
      </c>
      <c r="E330" s="69">
        <v>436.3114844938753</v>
      </c>
      <c r="F330" s="142">
        <v>852.05734960423115</v>
      </c>
      <c r="G330" s="141">
        <f>((F330/F329)-1)*100</f>
        <v>4.8960499157479909E-2</v>
      </c>
      <c r="H330" s="69">
        <v>435.97391381032912</v>
      </c>
      <c r="I330" s="158">
        <v>1088.2628245328428</v>
      </c>
      <c r="J330" s="141">
        <f>((I330/I329)-1)*100</f>
        <v>4.9622600504650727E-2</v>
      </c>
      <c r="K330" s="69">
        <v>445.69085480568737</v>
      </c>
      <c r="L330" s="158">
        <v>1860.8848668043852</v>
      </c>
      <c r="M330" s="141">
        <f>((L330/L329)-1)*100</f>
        <v>4.8282592328408036E-2</v>
      </c>
      <c r="N330" s="69">
        <v>457.70754914802262</v>
      </c>
      <c r="O330" s="159">
        <v>3114.0240471452666</v>
      </c>
      <c r="P330" s="141">
        <f>((O330/O329)-1)*100</f>
        <v>5.1553549491556439E-2</v>
      </c>
    </row>
    <row r="331" spans="1:16" s="96" customFormat="1" ht="16.5" customHeight="1" x14ac:dyDescent="0.25">
      <c r="A331" s="26" t="s">
        <v>62</v>
      </c>
      <c r="B331" s="69"/>
      <c r="C331" s="213"/>
      <c r="D331" s="147">
        <f>((D319/100)+1)*((D320/100)+1)*((D321/100)+1)*((D322/100)+1)*((D323/100)+1)*((D324/100)+1)*((D325/100)+1)*((D326/100)+1)*((D327/100)+1)*((D328/100)+1)*((D329/100)+1)*((D330/100)+1)-1</f>
        <v>8.4502337843308295E-2</v>
      </c>
      <c r="E331" s="69"/>
      <c r="F331" s="142"/>
      <c r="G331" s="147">
        <f>((G319/100)+1)*((G320/100)+1)*((G321/100)+1)*((G322/100)+1)*((G323/100)+1)*((G324/100)+1)*((G325/100)+1)*((G326/100)+1)*((G327/100)+1)*((G328/100)+1)*((G329/100)+1)*((G330/100)+1)-1</f>
        <v>9.3176320256670442E-2</v>
      </c>
      <c r="H331" s="69"/>
      <c r="I331" s="142"/>
      <c r="J331" s="147">
        <f>((J319/100)+1)*((J320/100)+1)*((J321/100)+1)*((J322/100)+1)*((J323/100)+1)*((J324/100)+1)*((J325/100)+1)*((J326/100)+1)*((J327/100)+1)*((J328/100)+1)*((J329/100)+1)*((J330/100)+1)-1</f>
        <v>9.7911647346702768E-2</v>
      </c>
      <c r="K331" s="69"/>
      <c r="L331" s="158"/>
      <c r="M331" s="147">
        <f>((M319/100)+1)*((M320/100)+1)*((M321/100)+1)*((M322/100)+1)*((M323/100)+1)*((M324/100)+1)*((M325/100)+1)*((M326/100)+1)*((M327/100)+1)*((M328/100)+1)*((M329/100)+1)*((M330/100)+1)-1</f>
        <v>0.10868698120453324</v>
      </c>
      <c r="N331" s="69"/>
      <c r="O331" s="159"/>
      <c r="P331" s="147">
        <f>((P319/100)+1)*((P320/100)+1)*((P321/100)+1)*((P322/100)+1)*((P323/100)+1)*((P324/100)+1)*((P325/100)+1)*((P326/100)+1)*((P327/100)+1)*((P328/100)+1)*((P329/100)+1)*((P330/100)+1)-1</f>
        <v>0.12335526691491183</v>
      </c>
    </row>
    <row r="332" spans="1:16" s="96" customFormat="1" ht="16.5" customHeight="1" x14ac:dyDescent="0.25">
      <c r="A332" s="97">
        <v>41275</v>
      </c>
      <c r="B332" s="69">
        <v>444.4611662819342</v>
      </c>
      <c r="C332" s="142">
        <v>737.45319327804305</v>
      </c>
      <c r="D332" s="141">
        <f>((C332/C330)-1)*100</f>
        <v>0.23114068968030921</v>
      </c>
      <c r="E332" s="69">
        <v>437.67744409199895</v>
      </c>
      <c r="F332" s="142">
        <v>854.72488405199783</v>
      </c>
      <c r="G332" s="141">
        <f>((F332/F330)-1)*100</f>
        <v>0.31306982434993191</v>
      </c>
      <c r="H332" s="69">
        <v>437.52753120692739</v>
      </c>
      <c r="I332" s="158">
        <v>1092.1409099015032</v>
      </c>
      <c r="J332" s="141">
        <f>((I332/I330)-1)*100</f>
        <v>0.35635558628266395</v>
      </c>
      <c r="K332" s="69">
        <v>447.63199678561227</v>
      </c>
      <c r="L332" s="158">
        <v>1868.9896813766657</v>
      </c>
      <c r="M332" s="141">
        <f>((L332/L330)-1)*100</f>
        <v>0.43553551951864833</v>
      </c>
      <c r="N332" s="69">
        <v>460.22879413651788</v>
      </c>
      <c r="O332" s="159">
        <v>3131.1773965657267</v>
      </c>
      <c r="P332" s="141">
        <f>((O332/O330)-1)*100</f>
        <v>0.5508419061883929</v>
      </c>
    </row>
    <row r="333" spans="1:16" s="96" customFormat="1" ht="16.5" customHeight="1" x14ac:dyDescent="0.25">
      <c r="A333" s="97">
        <v>41307</v>
      </c>
      <c r="B333" s="69">
        <v>445.49979444527997</v>
      </c>
      <c r="C333" s="142">
        <v>739.17649266569299</v>
      </c>
      <c r="D333" s="141">
        <f t="shared" ref="D333:D342" si="90">((C333/C332)-1)*100</f>
        <v>0.23368254464934957</v>
      </c>
      <c r="E333" s="69">
        <v>439.26294953989265</v>
      </c>
      <c r="F333" s="142">
        <v>857.82116186664791</v>
      </c>
      <c r="G333" s="141">
        <f t="shared" ref="G333:G343" si="91">((F333/F332)-1)*100</f>
        <v>0.36225431977263689</v>
      </c>
      <c r="H333" s="69">
        <v>439.43913829270622</v>
      </c>
      <c r="I333" s="158">
        <v>1096.9125966026293</v>
      </c>
      <c r="J333" s="141">
        <f t="shared" ref="J333:J343" si="92">((I333/I332)-1)*100</f>
        <v>0.43691126830478488</v>
      </c>
      <c r="K333" s="69">
        <v>450.23141259847529</v>
      </c>
      <c r="L333" s="158">
        <v>1879.8429746325878</v>
      </c>
      <c r="M333" s="141">
        <f t="shared" ref="M333:M343" si="93">((L333/L332)-1)*100</f>
        <v>0.58070375476486635</v>
      </c>
      <c r="N333" s="69">
        <v>463.7669440984422</v>
      </c>
      <c r="O333" s="159">
        <v>3155.2492828266099</v>
      </c>
      <c r="P333" s="141">
        <f t="shared" ref="P333:P343" si="94">((O333/O332)-1)*100</f>
        <v>0.76878066018506441</v>
      </c>
    </row>
    <row r="334" spans="1:16" s="96" customFormat="1" ht="16.5" customHeight="1" x14ac:dyDescent="0.25">
      <c r="A334" s="97">
        <v>41336</v>
      </c>
      <c r="B334" s="69">
        <v>446.0394278529127</v>
      </c>
      <c r="C334" s="142">
        <v>740.07185633264123</v>
      </c>
      <c r="D334" s="141">
        <f t="shared" si="90"/>
        <v>0.12112988925274681</v>
      </c>
      <c r="E334" s="69">
        <v>440.35368326099842</v>
      </c>
      <c r="F334" s="142">
        <v>859.9512173810183</v>
      </c>
      <c r="G334" s="141">
        <f t="shared" si="91"/>
        <v>0.24830997520921549</v>
      </c>
      <c r="H334" s="69">
        <v>440.8629844000443</v>
      </c>
      <c r="I334" s="158">
        <v>1100.4667514210435</v>
      </c>
      <c r="J334" s="141">
        <f t="shared" si="92"/>
        <v>0.3240144045589588</v>
      </c>
      <c r="K334" s="69">
        <v>452.42876974746611</v>
      </c>
      <c r="L334" s="158">
        <v>1889.0175597097348</v>
      </c>
      <c r="M334" s="141">
        <f t="shared" si="93"/>
        <v>0.48805060853234217</v>
      </c>
      <c r="N334" s="69">
        <v>466.96581275499511</v>
      </c>
      <c r="O334" s="159">
        <v>3177.0128607678239</v>
      </c>
      <c r="P334" s="141">
        <f t="shared" si="94"/>
        <v>0.68975779694075978</v>
      </c>
    </row>
    <row r="335" spans="1:16" s="96" customFormat="1" ht="16.5" customHeight="1" x14ac:dyDescent="0.25">
      <c r="A335" s="97">
        <v>41368</v>
      </c>
      <c r="B335" s="69">
        <v>446.35330047241587</v>
      </c>
      <c r="C335" s="142">
        <v>740.59263606120874</v>
      </c>
      <c r="D335" s="141">
        <f t="shared" si="90"/>
        <v>7.0368805962739422E-2</v>
      </c>
      <c r="E335" s="69">
        <v>440.89586733339439</v>
      </c>
      <c r="F335" s="142">
        <v>861.0100295831752</v>
      </c>
      <c r="G335" s="141">
        <f t="shared" si="91"/>
        <v>0.12312468204667137</v>
      </c>
      <c r="H335" s="69">
        <v>441.54045802907729</v>
      </c>
      <c r="I335" s="158">
        <v>1102.1578373822067</v>
      </c>
      <c r="J335" s="141">
        <f t="shared" si="92"/>
        <v>0.15366988225491429</v>
      </c>
      <c r="K335" s="69">
        <v>453.41524224515672</v>
      </c>
      <c r="L335" s="158">
        <v>1893.1363602699837</v>
      </c>
      <c r="M335" s="141">
        <f t="shared" si="93"/>
        <v>0.21803929450405768</v>
      </c>
      <c r="N335" s="69">
        <v>468.36290106377322</v>
      </c>
      <c r="O335" s="159">
        <v>3186.5179838483114</v>
      </c>
      <c r="P335" s="141">
        <f t="shared" si="94"/>
        <v>0.29918428086532778</v>
      </c>
    </row>
    <row r="336" spans="1:16" s="96" customFormat="1" ht="16.5" customHeight="1" x14ac:dyDescent="0.25">
      <c r="A336" s="97">
        <v>41399</v>
      </c>
      <c r="B336" s="69">
        <v>465.12688161009027</v>
      </c>
      <c r="C336" s="142">
        <v>771.7418981554822</v>
      </c>
      <c r="D336" s="141">
        <f t="shared" si="90"/>
        <v>4.2059913341751187</v>
      </c>
      <c r="E336" s="69">
        <v>457.74376952493509</v>
      </c>
      <c r="F336" s="142">
        <v>893.91170510145275</v>
      </c>
      <c r="G336" s="141">
        <f t="shared" si="91"/>
        <v>3.8212882995341646</v>
      </c>
      <c r="H336" s="69">
        <v>457.68902482840758</v>
      </c>
      <c r="I336" s="158">
        <v>1142.4673246256152</v>
      </c>
      <c r="J336" s="141">
        <f t="shared" si="92"/>
        <v>3.6573243755313456</v>
      </c>
      <c r="K336" s="69">
        <v>468.87184741888075</v>
      </c>
      <c r="L336" s="158">
        <v>1957.6720408876474</v>
      </c>
      <c r="M336" s="141">
        <f t="shared" si="93"/>
        <v>3.408929328707222</v>
      </c>
      <c r="N336" s="69">
        <v>482.08676224364029</v>
      </c>
      <c r="O336" s="159">
        <v>3279.8885953082699</v>
      </c>
      <c r="P336" s="141">
        <f t="shared" si="94"/>
        <v>2.9301768241457138</v>
      </c>
    </row>
    <row r="337" spans="1:16" s="96" customFormat="1" ht="16.5" customHeight="1" x14ac:dyDescent="0.25">
      <c r="A337" s="97">
        <v>41431</v>
      </c>
      <c r="B337" s="69">
        <v>465.17095376851353</v>
      </c>
      <c r="C337" s="142">
        <v>771.81502300064199</v>
      </c>
      <c r="D337" s="141">
        <f t="shared" si="90"/>
        <v>9.4752980672074827E-3</v>
      </c>
      <c r="E337" s="69">
        <v>457.83080984766457</v>
      </c>
      <c r="F337" s="142">
        <v>894.08168308582708</v>
      </c>
      <c r="G337" s="141">
        <f t="shared" si="91"/>
        <v>1.9015075359707367E-2</v>
      </c>
      <c r="H337" s="69">
        <v>457.8020451280467</v>
      </c>
      <c r="I337" s="158">
        <v>1142.7494419418554</v>
      </c>
      <c r="J337" s="141">
        <f t="shared" si="92"/>
        <v>2.4693687964560951E-2</v>
      </c>
      <c r="K337" s="69">
        <v>469.04482164888952</v>
      </c>
      <c r="L337" s="158">
        <v>1958.3942570235627</v>
      </c>
      <c r="M337" s="141">
        <f t="shared" si="93"/>
        <v>3.689157942858845E-2</v>
      </c>
      <c r="N337" s="69">
        <v>482.33752857230627</v>
      </c>
      <c r="O337" s="159">
        <v>3281.5946899076125</v>
      </c>
      <c r="P337" s="141">
        <f t="shared" si="94"/>
        <v>5.2016845992364225E-2</v>
      </c>
    </row>
    <row r="338" spans="1:16" s="96" customFormat="1" ht="16.5" customHeight="1" x14ac:dyDescent="0.25">
      <c r="A338" s="97">
        <v>41462</v>
      </c>
      <c r="B338" s="69">
        <v>470.36214705564635</v>
      </c>
      <c r="C338" s="142">
        <v>780.42828858364965</v>
      </c>
      <c r="D338" s="141">
        <f t="shared" si="90"/>
        <v>1.115975373156286</v>
      </c>
      <c r="E338" s="69">
        <v>462.38095453547578</v>
      </c>
      <c r="F338" s="142">
        <v>902.96750058272278</v>
      </c>
      <c r="G338" s="141">
        <f t="shared" si="91"/>
        <v>0.9938485112710671</v>
      </c>
      <c r="H338" s="69">
        <v>462.18440530882236</v>
      </c>
      <c r="I338" s="158">
        <v>1153.6885360421641</v>
      </c>
      <c r="J338" s="141">
        <f t="shared" si="92"/>
        <v>0.95726094442190046</v>
      </c>
      <c r="K338" s="69">
        <v>473.07200660465458</v>
      </c>
      <c r="L338" s="158">
        <v>1975.2088886436634</v>
      </c>
      <c r="M338" s="141">
        <f t="shared" si="93"/>
        <v>0.85859277618880459</v>
      </c>
      <c r="N338" s="69">
        <v>485.54282641077657</v>
      </c>
      <c r="O338" s="159">
        <v>3303.4020089388123</v>
      </c>
      <c r="P338" s="141">
        <f t="shared" si="94"/>
        <v>0.66453420034677801</v>
      </c>
    </row>
    <row r="339" spans="1:16" s="96" customFormat="1" ht="16.5" customHeight="1" x14ac:dyDescent="0.25">
      <c r="A339" s="97">
        <v>41494</v>
      </c>
      <c r="B339" s="69">
        <v>470.78321329363587</v>
      </c>
      <c r="C339" s="142">
        <v>781.12692474208961</v>
      </c>
      <c r="D339" s="141">
        <f t="shared" si="90"/>
        <v>8.9519584138586517E-2</v>
      </c>
      <c r="E339" s="69">
        <v>462.72308065437227</v>
      </c>
      <c r="F339" s="142">
        <v>903.63562664508277</v>
      </c>
      <c r="G339" s="141">
        <f>((F339/F338)-1)*100</f>
        <v>7.3992260178679103E-2</v>
      </c>
      <c r="H339" s="69">
        <v>462.45028102586213</v>
      </c>
      <c r="I339" s="158">
        <v>1154.3522057013683</v>
      </c>
      <c r="J339" s="141">
        <f t="shared" si="92"/>
        <v>5.7525895288956796E-2</v>
      </c>
      <c r="K339" s="69">
        <v>473.18554544308051</v>
      </c>
      <c r="L339" s="158">
        <v>1975.6829452771867</v>
      </c>
      <c r="M339" s="141">
        <f t="shared" si="93"/>
        <v>2.4000329091711237E-2</v>
      </c>
      <c r="N339" s="69">
        <v>485.53017675428595</v>
      </c>
      <c r="O339" s="159">
        <v>3303.3159467041532</v>
      </c>
      <c r="P339" s="141">
        <f t="shared" si="94"/>
        <v>-2.6052607108084658E-3</v>
      </c>
    </row>
    <row r="340" spans="1:16" s="96" customFormat="1" ht="16.5" customHeight="1" x14ac:dyDescent="0.25">
      <c r="A340" s="97">
        <v>41526</v>
      </c>
      <c r="B340" s="69">
        <v>473.76645029754553</v>
      </c>
      <c r="C340" s="142">
        <v>786.07673323321637</v>
      </c>
      <c r="D340" s="141">
        <f t="shared" si="90"/>
        <v>0.63367531374765029</v>
      </c>
      <c r="E340" s="69">
        <v>465.44526402951163</v>
      </c>
      <c r="F340" s="142">
        <v>908.9516827980591</v>
      </c>
      <c r="G340" s="141">
        <f t="shared" si="91"/>
        <v>0.58829643234776796</v>
      </c>
      <c r="H340" s="69">
        <v>465.03342106507023</v>
      </c>
      <c r="I340" s="158">
        <v>1160.8001494571395</v>
      </c>
      <c r="J340" s="141">
        <f t="shared" si="92"/>
        <v>0.55857681251221258</v>
      </c>
      <c r="K340" s="69">
        <v>475.54499521861601</v>
      </c>
      <c r="L340" s="158">
        <v>1985.5343127305157</v>
      </c>
      <c r="M340" s="141">
        <f t="shared" si="93"/>
        <v>0.49863099121640886</v>
      </c>
      <c r="N340" s="69">
        <v>487.61037525227977</v>
      </c>
      <c r="O340" s="159">
        <v>3317.4686259807918</v>
      </c>
      <c r="P340" s="141">
        <f t="shared" si="94"/>
        <v>0.42843856007050984</v>
      </c>
    </row>
    <row r="341" spans="1:16" s="96" customFormat="1" ht="16.5" customHeight="1" x14ac:dyDescent="0.25">
      <c r="A341" s="97">
        <v>41557</v>
      </c>
      <c r="B341" s="69">
        <v>475.86053901259862</v>
      </c>
      <c r="C341" s="142">
        <v>789.55126042946586</v>
      </c>
      <c r="D341" s="141">
        <f t="shared" si="90"/>
        <v>0.44200865505310549</v>
      </c>
      <c r="E341" s="69">
        <v>467.42396419037624</v>
      </c>
      <c r="F341" s="142">
        <v>912.81581673595792</v>
      </c>
      <c r="G341" s="141">
        <f t="shared" si="91"/>
        <v>0.42511983981412538</v>
      </c>
      <c r="H341" s="69">
        <v>466.87605889344252</v>
      </c>
      <c r="I341" s="158">
        <v>1165.3996775118569</v>
      </c>
      <c r="J341" s="141">
        <f t="shared" si="92"/>
        <v>0.3962377207539447</v>
      </c>
      <c r="K341" s="69">
        <v>476.95745560501774</v>
      </c>
      <c r="L341" s="158">
        <v>1991.4317327239357</v>
      </c>
      <c r="M341" s="141">
        <f t="shared" si="93"/>
        <v>0.29701929377941028</v>
      </c>
      <c r="N341" s="69">
        <v>488.7192977234991</v>
      </c>
      <c r="O341" s="159">
        <v>3325.0132060258979</v>
      </c>
      <c r="P341" s="141">
        <f t="shared" si="94"/>
        <v>0.22741978585782974</v>
      </c>
    </row>
    <row r="342" spans="1:16" s="96" customFormat="1" ht="16.5" customHeight="1" x14ac:dyDescent="0.25">
      <c r="A342" s="97">
        <v>41589</v>
      </c>
      <c r="B342" s="69">
        <v>476.78033719754995</v>
      </c>
      <c r="C342" s="142">
        <v>791.07739625442014</v>
      </c>
      <c r="D342" s="141">
        <f t="shared" si="90"/>
        <v>0.19329154437979224</v>
      </c>
      <c r="E342" s="69">
        <v>468.31850053016547</v>
      </c>
      <c r="F342" s="142">
        <v>914.56272528614113</v>
      </c>
      <c r="G342" s="141">
        <f t="shared" si="91"/>
        <v>0.19137579763131018</v>
      </c>
      <c r="H342" s="69">
        <v>467.72411492981655</v>
      </c>
      <c r="I342" s="158">
        <v>1167.5165653078272</v>
      </c>
      <c r="J342" s="141">
        <f t="shared" si="92"/>
        <v>0.18164478992219735</v>
      </c>
      <c r="K342" s="69">
        <v>477.66728190331168</v>
      </c>
      <c r="L342" s="158">
        <v>1994.3954574724073</v>
      </c>
      <c r="M342" s="141">
        <f t="shared" si="93"/>
        <v>0.14882381855076954</v>
      </c>
      <c r="N342" s="69">
        <v>489.35869816188824</v>
      </c>
      <c r="O342" s="159">
        <v>3329.3633819069942</v>
      </c>
      <c r="P342" s="141">
        <f t="shared" si="94"/>
        <v>0.13083183769653228</v>
      </c>
    </row>
    <row r="343" spans="1:16" s="96" customFormat="1" ht="16.5" customHeight="1" x14ac:dyDescent="0.25">
      <c r="A343" s="97">
        <v>41620</v>
      </c>
      <c r="B343" s="69">
        <v>477.44064951000718</v>
      </c>
      <c r="C343" s="142">
        <v>792.17299123621774</v>
      </c>
      <c r="D343" s="141">
        <f>((C343/C342)-1)*100</f>
        <v>0.13849403193479937</v>
      </c>
      <c r="E343" s="69">
        <v>470.0910849700291</v>
      </c>
      <c r="F343" s="142">
        <v>918.02434308318789</v>
      </c>
      <c r="G343" s="141">
        <f t="shared" si="91"/>
        <v>0.37849976839627875</v>
      </c>
      <c r="H343" s="69">
        <v>470.2053688808524</v>
      </c>
      <c r="I343" s="158">
        <v>1173.7101845763241</v>
      </c>
      <c r="J343" s="141">
        <f t="shared" si="92"/>
        <v>0.53049519403296497</v>
      </c>
      <c r="K343" s="69">
        <v>481.74028117521505</v>
      </c>
      <c r="L343" s="158">
        <v>2011.4013767679571</v>
      </c>
      <c r="M343" s="141">
        <f t="shared" si="93"/>
        <v>0.85268542062877373</v>
      </c>
      <c r="N343" s="69">
        <v>495.41548890487792</v>
      </c>
      <c r="O343" s="159">
        <v>3370.570899802</v>
      </c>
      <c r="P343" s="141">
        <f t="shared" si="94"/>
        <v>1.2376996190605949</v>
      </c>
    </row>
    <row r="344" spans="1:16" s="96" customFormat="1" ht="16.5" customHeight="1" x14ac:dyDescent="0.25">
      <c r="A344" s="26" t="s">
        <v>63</v>
      </c>
      <c r="B344" s="69"/>
      <c r="C344" s="142"/>
      <c r="D344" s="147">
        <f>((D332/100)+1)*((D333/100)+1)*((D334/100)+1)*((D335/100)+1)*((D336/100)+1)*((D337/100)+1)*((D338/100)+1)*((D339/100)+1)*((D340/100)+1)*((D341/100)+1)*((D342/100)+1)*((D343/100)+1)-1</f>
        <v>7.6683961218211083E-2</v>
      </c>
      <c r="E344" s="69"/>
      <c r="F344" s="142"/>
      <c r="G344" s="147">
        <f>((G332/100)+1)*((G333/100)+1)*((G334/100)+1)*((G335/100)+1)*((G336/100)+1)*((G337/100)+1)*((G338/100)+1)*((G339/100)+1)*((G340/100)+1)*((G341/100)+1)*((G342/100)+1)*((G343/100)+1)-1</f>
        <v>7.7420837352788041E-2</v>
      </c>
      <c r="H344" s="69"/>
      <c r="I344" s="142"/>
      <c r="J344" s="147">
        <f>((J332/100)+1)*((J333/100)+1)*((J334/100)+1)*((J335/100)+1)*((J336/100)+1)*((J337/100)+1)*((J338/100)+1)*((J339/100)+1)*((J340/100)+1)*((J341/100)+1)*((J342/100)+1)*((J343/100)+1)-1</f>
        <v>7.8517209370044139E-2</v>
      </c>
      <c r="K344" s="69"/>
      <c r="L344" s="158"/>
      <c r="M344" s="147">
        <f>((M332/100)+1)*((M333/100)+1)*((M334/100)+1)*((M335/100)+1)*((M336/100)+1)*((M337/100)+1)*((M338/100)+1)*((M339/100)+1)*((M340/100)+1)*((M341/100)+1)*((M342/100)+1)*((M343/100)+1)-1</f>
        <v>8.0884375303695188E-2</v>
      </c>
      <c r="N344" s="69"/>
      <c r="O344" s="147"/>
      <c r="P344" s="147">
        <f>((P332/100)+1)*((P333/100)+1)*((P334/100)+1)*((P335/100)+1)*((P336/100)+1)*((P337/100)+1)*((P338/100)+1)*((P339/100)+1)*((P340/100)+1)*((P341/100)+1)*((P342/100)+1)*((P343/100)+1)-1</f>
        <v>8.2384351813826973E-2</v>
      </c>
    </row>
    <row r="345" spans="1:16" s="96" customFormat="1" ht="16.5" customHeight="1" x14ac:dyDescent="0.25">
      <c r="A345" s="97">
        <v>41640</v>
      </c>
      <c r="B345" s="69">
        <v>478.63798176398603</v>
      </c>
      <c r="C345" s="142">
        <v>794.15961360302163</v>
      </c>
      <c r="D345" s="141">
        <f>((C345/C343)-1)*100</f>
        <v>0.25078138093344027</v>
      </c>
      <c r="E345" s="69">
        <v>471.27922880615642</v>
      </c>
      <c r="F345" s="142">
        <v>920.3446273845135</v>
      </c>
      <c r="G345" s="141">
        <f>((F345/F343)-1)*100</f>
        <v>0.25274757895121791</v>
      </c>
      <c r="H345" s="69">
        <v>471.33499618940942</v>
      </c>
      <c r="I345" s="158">
        <v>1176.5299207269013</v>
      </c>
      <c r="J345" s="141">
        <f>((I345/I343)-1)*100</f>
        <v>0.24024126122710321</v>
      </c>
      <c r="K345" s="69">
        <v>482.72907369924792</v>
      </c>
      <c r="L345" s="158">
        <v>2015.5298640917199</v>
      </c>
      <c r="M345" s="141">
        <f>((L345/L343)-1)*100</f>
        <v>0.20525427552389175</v>
      </c>
      <c r="N345" s="69">
        <v>496.37916387959535</v>
      </c>
      <c r="O345" s="159">
        <v>3377.1272850975633</v>
      </c>
      <c r="P345" s="141">
        <f>((O345/O343)-1)*100</f>
        <v>0.19451853975089861</v>
      </c>
    </row>
    <row r="346" spans="1:16" s="96" customFormat="1" ht="16.5" customHeight="1" x14ac:dyDescent="0.25">
      <c r="A346" s="97">
        <v>41672</v>
      </c>
      <c r="B346" s="69">
        <v>464.49090711420195</v>
      </c>
      <c r="C346" s="142">
        <v>770.68668465559517</v>
      </c>
      <c r="D346" s="141">
        <f t="shared" ref="D346:D352" si="95">((C346/C345)-1)*100</f>
        <v>-2.9556941130426062</v>
      </c>
      <c r="E346" s="69">
        <v>459.05085352095153</v>
      </c>
      <c r="F346" s="142">
        <v>896.46426345697671</v>
      </c>
      <c r="G346" s="141">
        <f t="shared" ref="G346:G356" si="96">((F346/F345)-1)*100</f>
        <v>-2.594719762248332</v>
      </c>
      <c r="H346" s="69">
        <v>460.01198366117865</v>
      </c>
      <c r="I346" s="158">
        <v>1148.2658131602407</v>
      </c>
      <c r="J346" s="141">
        <f t="shared" ref="J346:J356" si="97">((I346/I345)-1)*100</f>
        <v>-2.4023279874767711</v>
      </c>
      <c r="K346" s="69">
        <v>472.50028879868114</v>
      </c>
      <c r="L346" s="158">
        <v>1972.8218057548247</v>
      </c>
      <c r="M346" s="141">
        <f t="shared" ref="M346:M356" si="98">((L346/L345)-1)*100</f>
        <v>-2.118949418600713</v>
      </c>
      <c r="N346" s="69">
        <v>488.06997151158595</v>
      </c>
      <c r="O346" s="159">
        <v>3320.5954999118012</v>
      </c>
      <c r="P346" s="141">
        <f t="shared" ref="P346:P356" si="99">((O346/O345)-1)*100</f>
        <v>-1.673960748687886</v>
      </c>
    </row>
    <row r="347" spans="1:16" s="96" customFormat="1" ht="16.5" customHeight="1" x14ac:dyDescent="0.25">
      <c r="A347" s="97">
        <v>41701</v>
      </c>
      <c r="B347" s="69">
        <v>466.00136654119109</v>
      </c>
      <c r="C347" s="142">
        <v>773.19284990073493</v>
      </c>
      <c r="D347" s="141">
        <f t="shared" si="95"/>
        <v>0.32518600555031529</v>
      </c>
      <c r="E347" s="69">
        <v>460.32051622909319</v>
      </c>
      <c r="F347" s="142">
        <v>898.94374309580735</v>
      </c>
      <c r="G347" s="141">
        <f t="shared" si="96"/>
        <v>0.27658432576767034</v>
      </c>
      <c r="H347" s="69">
        <v>461.05960161415669</v>
      </c>
      <c r="I347" s="158">
        <v>1150.8808404277556</v>
      </c>
      <c r="J347" s="141">
        <f t="shared" si="97"/>
        <v>0.22773710037728989</v>
      </c>
      <c r="K347" s="69">
        <v>473.03803160845581</v>
      </c>
      <c r="L347" s="158">
        <v>1975.0670334640151</v>
      </c>
      <c r="M347" s="141">
        <f t="shared" si="98"/>
        <v>0.11380793250768129</v>
      </c>
      <c r="N347" s="69">
        <v>488.17026333298918</v>
      </c>
      <c r="O347" s="159">
        <v>3321.2778376712799</v>
      </c>
      <c r="P347" s="141">
        <f t="shared" si="99"/>
        <v>2.0548656393004627E-2</v>
      </c>
    </row>
    <row r="348" spans="1:16" s="96" customFormat="1" ht="16.5" customHeight="1" x14ac:dyDescent="0.25">
      <c r="A348" s="97">
        <v>41733</v>
      </c>
      <c r="B348" s="69">
        <v>468.01127506503616</v>
      </c>
      <c r="C348" s="142">
        <v>776.52770471269855</v>
      </c>
      <c r="D348" s="141">
        <f t="shared" si="95"/>
        <v>0.43130957721502217</v>
      </c>
      <c r="E348" s="69">
        <v>461.93591122078806</v>
      </c>
      <c r="F348" s="142">
        <v>902.09839114909937</v>
      </c>
      <c r="G348" s="141">
        <f t="shared" si="96"/>
        <v>0.35092830641747508</v>
      </c>
      <c r="H348" s="69">
        <v>462.36631103723289</v>
      </c>
      <c r="I348" s="158">
        <v>1154.1426027547082</v>
      </c>
      <c r="J348" s="141">
        <f t="shared" si="97"/>
        <v>0.28341442592267896</v>
      </c>
      <c r="K348" s="69">
        <v>473.50222850932681</v>
      </c>
      <c r="L348" s="158">
        <v>1977.0051862861658</v>
      </c>
      <c r="M348" s="141">
        <f t="shared" si="98"/>
        <v>9.813098944553289E-2</v>
      </c>
      <c r="N348" s="69">
        <v>487.81524435597817</v>
      </c>
      <c r="O348" s="159">
        <v>3318.8624577334504</v>
      </c>
      <c r="P348" s="141">
        <f t="shared" si="99"/>
        <v>-7.2724416802272263E-2</v>
      </c>
    </row>
    <row r="349" spans="1:16" s="96" customFormat="1" ht="16.5" customHeight="1" x14ac:dyDescent="0.25">
      <c r="A349" s="97">
        <v>41764</v>
      </c>
      <c r="B349" s="69">
        <v>483.58325279575786</v>
      </c>
      <c r="C349" s="142">
        <v>802.36484319487352</v>
      </c>
      <c r="D349" s="141">
        <f t="shared" si="95"/>
        <v>3.3272655084127578</v>
      </c>
      <c r="E349" s="69">
        <v>475.82941030851958</v>
      </c>
      <c r="F349" s="142">
        <v>929.23051677525268</v>
      </c>
      <c r="G349" s="141">
        <f t="shared" si="96"/>
        <v>3.0076681094167723</v>
      </c>
      <c r="H349" s="69">
        <v>475.67738333934716</v>
      </c>
      <c r="I349" s="158">
        <v>1187.3692355466919</v>
      </c>
      <c r="J349" s="141">
        <f t="shared" si="97"/>
        <v>2.8789018543010636</v>
      </c>
      <c r="K349" s="69">
        <v>486.14397081044899</v>
      </c>
      <c r="L349" s="158">
        <v>2029.7880214835709</v>
      </c>
      <c r="M349" s="141">
        <f t="shared" si="98"/>
        <v>2.6698379732912336</v>
      </c>
      <c r="N349" s="69">
        <v>498.82151136096076</v>
      </c>
      <c r="O349" s="159">
        <v>3393.7438534775551</v>
      </c>
      <c r="P349" s="141">
        <f t="shared" si="99"/>
        <v>2.2562367888919299</v>
      </c>
    </row>
    <row r="350" spans="1:16" s="96" customFormat="1" ht="16.5" customHeight="1" x14ac:dyDescent="0.25">
      <c r="A350" s="97">
        <v>41796</v>
      </c>
      <c r="B350" s="69">
        <v>482.19</v>
      </c>
      <c r="C350" s="142">
        <v>800.06</v>
      </c>
      <c r="D350" s="141">
        <f t="shared" si="95"/>
        <v>-0.28725625436131219</v>
      </c>
      <c r="E350" s="69">
        <v>474.52</v>
      </c>
      <c r="F350" s="142">
        <v>926.67</v>
      </c>
      <c r="G350" s="141">
        <f t="shared" si="96"/>
        <v>-0.27555237683525302</v>
      </c>
      <c r="H350" s="69">
        <v>474.5</v>
      </c>
      <c r="I350" s="158">
        <v>1184.43</v>
      </c>
      <c r="J350" s="141">
        <f t="shared" si="97"/>
        <v>-0.2475418310243338</v>
      </c>
      <c r="K350" s="69">
        <v>485.32</v>
      </c>
      <c r="L350" s="158">
        <v>2026.35</v>
      </c>
      <c r="M350" s="141">
        <f t="shared" si="98"/>
        <v>-0.1693783511964031</v>
      </c>
      <c r="N350" s="69">
        <v>498.2</v>
      </c>
      <c r="O350" s="159">
        <v>3389.52</v>
      </c>
      <c r="P350" s="141">
        <f t="shared" si="99"/>
        <v>-0.12445999639091321</v>
      </c>
    </row>
    <row r="351" spans="1:16" s="96" customFormat="1" ht="18" customHeight="1" x14ac:dyDescent="0.25">
      <c r="A351" s="97">
        <v>41827</v>
      </c>
      <c r="B351" s="69">
        <v>480.61</v>
      </c>
      <c r="C351" s="142">
        <v>797.43</v>
      </c>
      <c r="D351" s="141">
        <f t="shared" si="95"/>
        <v>-0.32872534559907907</v>
      </c>
      <c r="E351" s="69">
        <v>472.96</v>
      </c>
      <c r="F351" s="142">
        <v>923.63</v>
      </c>
      <c r="G351" s="141">
        <f t="shared" si="96"/>
        <v>-0.32805637389793363</v>
      </c>
      <c r="H351" s="69">
        <v>473.02</v>
      </c>
      <c r="I351" s="158">
        <v>1180.74</v>
      </c>
      <c r="J351" s="141">
        <f t="shared" si="97"/>
        <v>-0.3115422608343299</v>
      </c>
      <c r="K351" s="69">
        <v>484.08</v>
      </c>
      <c r="L351" s="158">
        <v>2021.18</v>
      </c>
      <c r="M351" s="141">
        <f t="shared" si="98"/>
        <v>-0.25513854960889093</v>
      </c>
      <c r="N351" s="69">
        <v>497.07</v>
      </c>
      <c r="O351" s="159">
        <v>3381.81</v>
      </c>
      <c r="P351" s="141">
        <f t="shared" si="99"/>
        <v>-0.22746583587056612</v>
      </c>
    </row>
    <row r="352" spans="1:16" s="96" customFormat="1" ht="18" customHeight="1" x14ac:dyDescent="0.25">
      <c r="A352" s="97">
        <v>41859</v>
      </c>
      <c r="B352" s="69">
        <v>483.48</v>
      </c>
      <c r="C352" s="142">
        <v>802.2</v>
      </c>
      <c r="D352" s="141">
        <f t="shared" si="95"/>
        <v>0.59817162634965282</v>
      </c>
      <c r="E352" s="69">
        <v>475.28</v>
      </c>
      <c r="F352" s="142">
        <v>928.16</v>
      </c>
      <c r="G352" s="141">
        <f t="shared" si="96"/>
        <v>0.49045613503242436</v>
      </c>
      <c r="H352" s="69">
        <v>475.36</v>
      </c>
      <c r="I352" s="158">
        <v>1186.57</v>
      </c>
      <c r="J352" s="141">
        <f t="shared" si="97"/>
        <v>0.4937581516675893</v>
      </c>
      <c r="K352" s="69">
        <v>486.52</v>
      </c>
      <c r="L352" s="158">
        <v>2031.36</v>
      </c>
      <c r="M352" s="141">
        <f t="shared" si="98"/>
        <v>0.50366617520456458</v>
      </c>
      <c r="N352" s="69">
        <v>498.91</v>
      </c>
      <c r="O352" s="159">
        <v>3394.31</v>
      </c>
      <c r="P352" s="141">
        <f t="shared" si="99"/>
        <v>0.36962455016691376</v>
      </c>
    </row>
    <row r="353" spans="1:16" s="96" customFormat="1" ht="18" customHeight="1" x14ac:dyDescent="0.25">
      <c r="A353" s="97">
        <v>41883</v>
      </c>
      <c r="B353" s="69">
        <v>483.73691532604136</v>
      </c>
      <c r="C353" s="142">
        <v>802.61980118050076</v>
      </c>
      <c r="D353" s="141">
        <f>((C353/C352)-1)*100</f>
        <v>5.2331236661773417E-2</v>
      </c>
      <c r="E353" s="69">
        <v>475.64146906681367</v>
      </c>
      <c r="F353" s="142">
        <v>928.86349293567832</v>
      </c>
      <c r="G353" s="141">
        <f t="shared" si="96"/>
        <v>7.579436042044474E-2</v>
      </c>
      <c r="H353" s="69">
        <v>475.76679928646956</v>
      </c>
      <c r="I353" s="158">
        <v>1187.5924325043338</v>
      </c>
      <c r="J353" s="141">
        <f t="shared" si="97"/>
        <v>8.6167061726993843E-2</v>
      </c>
      <c r="K353" s="69">
        <v>487.06940343512946</v>
      </c>
      <c r="L353" s="158">
        <v>2033.6519633794969</v>
      </c>
      <c r="M353" s="141">
        <f t="shared" si="98"/>
        <v>0.11282901009652679</v>
      </c>
      <c r="N353" s="69">
        <v>499.6556898247332</v>
      </c>
      <c r="O353" s="159">
        <v>3399.4192062232833</v>
      </c>
      <c r="P353" s="141">
        <f t="shared" si="99"/>
        <v>0.15052267539745756</v>
      </c>
    </row>
    <row r="354" spans="1:16" s="96" customFormat="1" ht="18" customHeight="1" x14ac:dyDescent="0.25">
      <c r="A354" s="97">
        <v>41937</v>
      </c>
      <c r="B354" s="69">
        <v>488.13</v>
      </c>
      <c r="C354" s="142">
        <v>809.92</v>
      </c>
      <c r="D354" s="141">
        <f>((C354/C353)-1)*100</f>
        <v>0.90954631430248956</v>
      </c>
      <c r="E354" s="69">
        <v>479.94</v>
      </c>
      <c r="F354" s="142">
        <v>937.27</v>
      </c>
      <c r="G354" s="141">
        <f t="shared" si="96"/>
        <v>0.90503148506275721</v>
      </c>
      <c r="H354" s="69">
        <v>479.63</v>
      </c>
      <c r="I354" s="158">
        <v>1197.24</v>
      </c>
      <c r="J354" s="141">
        <f t="shared" si="97"/>
        <v>0.81236350380928801</v>
      </c>
      <c r="K354" s="69">
        <v>490.61</v>
      </c>
      <c r="L354" s="158">
        <v>2048.4299999999998</v>
      </c>
      <c r="M354" s="141">
        <f t="shared" si="98"/>
        <v>0.72667481391186506</v>
      </c>
      <c r="N354" s="69">
        <v>503.54</v>
      </c>
      <c r="O354" s="159">
        <v>3425.83</v>
      </c>
      <c r="P354" s="141">
        <f t="shared" si="99"/>
        <v>0.77692076718183234</v>
      </c>
    </row>
    <row r="355" spans="1:16" s="96" customFormat="1" ht="18" customHeight="1" x14ac:dyDescent="0.25">
      <c r="A355" s="97">
        <v>41961</v>
      </c>
      <c r="B355" s="69">
        <v>492.25</v>
      </c>
      <c r="C355" s="142">
        <v>816.75</v>
      </c>
      <c r="D355" s="141">
        <f>((C355/C354)-1)*100</f>
        <v>0.84329316475701965</v>
      </c>
      <c r="E355" s="69">
        <v>484.65</v>
      </c>
      <c r="F355" s="142">
        <v>946.45</v>
      </c>
      <c r="G355" s="141">
        <f t="shared" si="96"/>
        <v>0.97944028935099681</v>
      </c>
      <c r="H355" s="69">
        <v>484.43</v>
      </c>
      <c r="I355" s="158">
        <v>1209.23</v>
      </c>
      <c r="J355" s="141">
        <f t="shared" si="97"/>
        <v>1.0014700477765537</v>
      </c>
      <c r="K355" s="69">
        <v>496.01</v>
      </c>
      <c r="L355" s="158">
        <v>2070.9699999999998</v>
      </c>
      <c r="M355" s="141">
        <f t="shared" si="98"/>
        <v>1.1003549059523721</v>
      </c>
      <c r="N355" s="69">
        <v>510.26</v>
      </c>
      <c r="O355" s="159">
        <v>3471.59</v>
      </c>
      <c r="P355" s="141">
        <f t="shared" si="99"/>
        <v>1.3357346978688511</v>
      </c>
    </row>
    <row r="356" spans="1:16" s="96" customFormat="1" ht="18" customHeight="1" x14ac:dyDescent="0.25">
      <c r="A356" s="97">
        <v>41992</v>
      </c>
      <c r="B356" s="69">
        <v>497.66</v>
      </c>
      <c r="C356" s="142">
        <v>825.72</v>
      </c>
      <c r="D356" s="141">
        <f>((C356/C355)-1)*100</f>
        <v>1.0982552800734569</v>
      </c>
      <c r="E356" s="69">
        <v>489.82</v>
      </c>
      <c r="F356" s="142">
        <v>956.55</v>
      </c>
      <c r="G356" s="141">
        <f t="shared" si="96"/>
        <v>1.0671456495324527</v>
      </c>
      <c r="H356" s="69">
        <v>489.1</v>
      </c>
      <c r="I356" s="158">
        <v>1220.8699999999999</v>
      </c>
      <c r="J356" s="141">
        <f t="shared" si="97"/>
        <v>0.96259603218575851</v>
      </c>
      <c r="K356" s="69">
        <v>499.96</v>
      </c>
      <c r="L356" s="158">
        <v>2087.46</v>
      </c>
      <c r="M356" s="141">
        <f t="shared" si="98"/>
        <v>0.79624523773884626</v>
      </c>
      <c r="N356" s="69">
        <v>514.14</v>
      </c>
      <c r="O356" s="159">
        <v>3497.85</v>
      </c>
      <c r="P356" s="141">
        <f t="shared" si="99"/>
        <v>0.75642572999690127</v>
      </c>
    </row>
    <row r="357" spans="1:16" s="96" customFormat="1" ht="18" customHeight="1" x14ac:dyDescent="0.25">
      <c r="A357" s="26" t="s">
        <v>64</v>
      </c>
      <c r="B357" s="69"/>
      <c r="C357" s="142"/>
      <c r="D357" s="147">
        <f>((D345/100)+1)*((D346/100)+1)*((D347/100)+1)*((D348/100)+1)*((D349/100)+1)*((D350/100)+1)*((D351/100)+1)*((D352/100)+1)*((D353/100)+1)*((D354/100)+1)*((D355/100)+1)*((D356/100)+1)-1</f>
        <v>4.2348084490270832E-2</v>
      </c>
      <c r="E357" s="69"/>
      <c r="F357" s="142"/>
      <c r="G357" s="147">
        <f>((G345/100)+1)*((G346/100)+1)*((G347/100)+1)*((G348/100)+1)*((G349/100)+1)*((G350/100)+1)*((G351/100)+1)*((G352/100)+1)*((G353/100)+1)*((G354/100)+1)*((G355/100)+1)*((G356/100)+1)-1</f>
        <v>4.1965833702648059E-2</v>
      </c>
      <c r="H357" s="69"/>
      <c r="I357" s="142"/>
      <c r="J357" s="147">
        <f>((J345/100)+1)*((J346/100)+1)*((J347/100)+1)*((J348/100)+1)*((J349/100)+1)*((J350/100)+1)*((J351/100)+1)*((J352/100)+1)*((J353/100)+1)*((J354/100)+1)*((J355/100)+1)*((J356/100)+1)-1</f>
        <v>4.0180119456574959E-2</v>
      </c>
      <c r="K357" s="69"/>
      <c r="L357" s="158"/>
      <c r="M357" s="147">
        <f>((M345/100)+1)*((M346/100)+1)*((M347/100)+1)*((M348/100)+1)*((M349/100)+1)*((M350/100)+1)*((M351/100)+1)*((M352/100)+1)*((M353/100)+1)*((M354/100)+1)*((M355/100)+1)*((M356/100)+1)-1</f>
        <v>3.7813747226452588E-2</v>
      </c>
      <c r="N357" s="69"/>
      <c r="O357" s="147"/>
      <c r="P357" s="147">
        <f>((P345/100)+1)*((P346/100)+1)*((P347/100)+1)*((P348/100)+1)*((P349/100)+1)*((P350/100)+1)*((P351/100)+1)*((P352/100)+1)*((P353/100)+1)*((P354/100)+1)*((P355/100)+1)*((P356/100)+1)-1</f>
        <v>3.7761881883414894E-2</v>
      </c>
    </row>
    <row r="358" spans="1:16" s="96" customFormat="1" ht="18" customHeight="1" x14ac:dyDescent="0.25">
      <c r="A358" s="97">
        <v>42005</v>
      </c>
      <c r="B358" s="69">
        <v>500.1</v>
      </c>
      <c r="C358" s="142">
        <v>829.77</v>
      </c>
      <c r="D358" s="141">
        <f>((C358/C356)-1)*100</f>
        <v>0.49048103473332549</v>
      </c>
      <c r="E358" s="69">
        <v>492.04</v>
      </c>
      <c r="F358" s="142">
        <v>960.89</v>
      </c>
      <c r="G358" s="141">
        <f>((F358/F356)-1)*100</f>
        <v>0.4537138675448249</v>
      </c>
      <c r="H358" s="69">
        <v>491.05</v>
      </c>
      <c r="I358" s="158">
        <v>1225.73</v>
      </c>
      <c r="J358" s="141">
        <f>((I358/I356)-1)*100</f>
        <v>0.39807678131169588</v>
      </c>
      <c r="K358" s="69">
        <v>501.52</v>
      </c>
      <c r="L358" s="158">
        <v>2093.9699999999998</v>
      </c>
      <c r="M358" s="141">
        <f>((L358/L356)-1)*100</f>
        <v>0.31186226322899024</v>
      </c>
      <c r="N358" s="69">
        <v>515.51</v>
      </c>
      <c r="O358" s="159">
        <v>3507.25</v>
      </c>
      <c r="P358" s="141">
        <f>((O358/O356)-1)*100</f>
        <v>0.2687365095701777</v>
      </c>
    </row>
    <row r="359" spans="1:16" s="96" customFormat="1" ht="18" customHeight="1" x14ac:dyDescent="0.25">
      <c r="A359" s="97">
        <v>42037</v>
      </c>
      <c r="B359" s="69">
        <v>502.95</v>
      </c>
      <c r="C359" s="142">
        <v>834.5</v>
      </c>
      <c r="D359" s="141">
        <f t="shared" ref="D359:D364" si="100">((C359/C358)-1)*100</f>
        <v>0.57003748026562828</v>
      </c>
      <c r="E359" s="69">
        <v>496.41</v>
      </c>
      <c r="F359" s="142">
        <v>969.42</v>
      </c>
      <c r="G359" s="141">
        <f t="shared" ref="G359:G364" si="101">((F359/F358)-1)*100</f>
        <v>0.88771867747607924</v>
      </c>
      <c r="H359" s="69">
        <v>496.31</v>
      </c>
      <c r="I359" s="158">
        <v>1238.8699999999999</v>
      </c>
      <c r="J359" s="141">
        <f t="shared" ref="J359:J364" si="102">((I359/I358)-1)*100</f>
        <v>1.0720142282558021</v>
      </c>
      <c r="K359" s="69">
        <v>508.98</v>
      </c>
      <c r="L359" s="158">
        <v>2125.12</v>
      </c>
      <c r="M359" s="141">
        <f t="shared" ref="M359:M364" si="103">((L359/L358)-1)*100</f>
        <v>1.4876048845017031</v>
      </c>
      <c r="N359" s="69">
        <v>525.86</v>
      </c>
      <c r="O359" s="159">
        <v>3577.67</v>
      </c>
      <c r="P359" s="141">
        <f t="shared" ref="P359:P364" si="104">((O359/O358)-1)*100</f>
        <v>2.0078409009907983</v>
      </c>
    </row>
    <row r="360" spans="1:16" s="96" customFormat="1" ht="18" customHeight="1" x14ac:dyDescent="0.25">
      <c r="A360" s="97">
        <v>42064</v>
      </c>
      <c r="B360" s="69">
        <v>505.03</v>
      </c>
      <c r="C360" s="142">
        <v>837.95</v>
      </c>
      <c r="D360" s="141">
        <f t="shared" si="100"/>
        <v>0.41342121030558676</v>
      </c>
      <c r="E360" s="69">
        <v>498.38</v>
      </c>
      <c r="F360" s="142">
        <v>973.26</v>
      </c>
      <c r="G360" s="141">
        <f t="shared" si="101"/>
        <v>0.39611313981555707</v>
      </c>
      <c r="H360" s="69">
        <v>498.21</v>
      </c>
      <c r="I360" s="158">
        <v>1243.6300000000001</v>
      </c>
      <c r="J360" s="141">
        <f t="shared" si="102"/>
        <v>0.38422110471640902</v>
      </c>
      <c r="K360" s="69">
        <v>510.81</v>
      </c>
      <c r="L360" s="158">
        <v>2132.7600000000002</v>
      </c>
      <c r="M360" s="141">
        <f t="shared" si="103"/>
        <v>0.35950911007380792</v>
      </c>
      <c r="N360" s="69">
        <v>527.6</v>
      </c>
      <c r="O360" s="159">
        <v>3589.57</v>
      </c>
      <c r="P360" s="141">
        <f t="shared" si="104"/>
        <v>0.33261871553273981</v>
      </c>
    </row>
    <row r="361" spans="1:16" s="96" customFormat="1" ht="18" customHeight="1" x14ac:dyDescent="0.25">
      <c r="A361" s="97">
        <v>42122</v>
      </c>
      <c r="B361" s="69">
        <v>506.2</v>
      </c>
      <c r="C361" s="142">
        <v>839.9</v>
      </c>
      <c r="D361" s="141">
        <f t="shared" si="100"/>
        <v>0.23271078226623221</v>
      </c>
      <c r="E361" s="69">
        <v>499.6</v>
      </c>
      <c r="F361" s="142">
        <v>975.66</v>
      </c>
      <c r="G361" s="141">
        <f t="shared" si="101"/>
        <v>0.24659392145982562</v>
      </c>
      <c r="H361" s="69">
        <v>499.6</v>
      </c>
      <c r="I361" s="158">
        <v>1246.76</v>
      </c>
      <c r="J361" s="141">
        <f t="shared" si="102"/>
        <v>0.25168257439913688</v>
      </c>
      <c r="K361" s="69">
        <v>511.98</v>
      </c>
      <c r="L361" s="158">
        <v>2137.65</v>
      </c>
      <c r="M361" s="141">
        <f t="shared" si="103"/>
        <v>0.22928036909919403</v>
      </c>
      <c r="N361" s="69">
        <v>528.76</v>
      </c>
      <c r="O361" s="159">
        <v>3597.43</v>
      </c>
      <c r="P361" s="141">
        <f t="shared" si="104"/>
        <v>0.21896773151099946</v>
      </c>
    </row>
    <row r="362" spans="1:16" s="96" customFormat="1" ht="18" customHeight="1" x14ac:dyDescent="0.25">
      <c r="A362" s="97">
        <v>42149</v>
      </c>
      <c r="B362" s="69">
        <v>525.59</v>
      </c>
      <c r="C362" s="142">
        <v>872.06</v>
      </c>
      <c r="D362" s="141">
        <f t="shared" si="100"/>
        <v>3.8290272651506196</v>
      </c>
      <c r="E362" s="69">
        <v>516.80999999999995</v>
      </c>
      <c r="F362" s="159">
        <v>1009.25</v>
      </c>
      <c r="G362" s="141">
        <f t="shared" si="101"/>
        <v>3.4427976959186646</v>
      </c>
      <c r="H362" s="69">
        <v>515.84</v>
      </c>
      <c r="I362" s="158">
        <v>1287.6199999999999</v>
      </c>
      <c r="J362" s="141">
        <f t="shared" si="102"/>
        <v>3.2772947479867698</v>
      </c>
      <c r="K362" s="69">
        <v>527.16999999999996</v>
      </c>
      <c r="L362" s="158">
        <v>2201.1</v>
      </c>
      <c r="M362" s="141">
        <f t="shared" si="103"/>
        <v>2.9682127569994998</v>
      </c>
      <c r="N362" s="69">
        <v>541.63</v>
      </c>
      <c r="O362" s="159">
        <v>3685</v>
      </c>
      <c r="P362" s="141">
        <f t="shared" si="104"/>
        <v>2.4342377753006961</v>
      </c>
    </row>
    <row r="363" spans="1:16" s="96" customFormat="1" ht="18" customHeight="1" x14ac:dyDescent="0.25">
      <c r="A363" s="97">
        <v>42176</v>
      </c>
      <c r="B363" s="69">
        <v>529.54999999999995</v>
      </c>
      <c r="C363" s="142">
        <v>878.63</v>
      </c>
      <c r="D363" s="141">
        <f t="shared" si="100"/>
        <v>0.75338852831228209</v>
      </c>
      <c r="E363" s="69">
        <v>520.83000000000004</v>
      </c>
      <c r="F363" s="159">
        <v>1017.11</v>
      </c>
      <c r="G363" s="141">
        <f t="shared" si="101"/>
        <v>0.77879613574436402</v>
      </c>
      <c r="H363" s="69">
        <v>519.85</v>
      </c>
      <c r="I363" s="158">
        <v>1297.6199999999999</v>
      </c>
      <c r="J363" s="141">
        <f t="shared" si="102"/>
        <v>0.77662664450692809</v>
      </c>
      <c r="K363" s="69">
        <v>531.42999999999995</v>
      </c>
      <c r="L363" s="158">
        <v>2218.85</v>
      </c>
      <c r="M363" s="141">
        <f t="shared" si="103"/>
        <v>0.80641497433102671</v>
      </c>
      <c r="N363" s="69">
        <v>546.34</v>
      </c>
      <c r="O363" s="159">
        <v>3717.04</v>
      </c>
      <c r="P363" s="141">
        <f t="shared" si="104"/>
        <v>0.86947082767978578</v>
      </c>
    </row>
    <row r="364" spans="1:16" s="96" customFormat="1" ht="18" customHeight="1" x14ac:dyDescent="0.25">
      <c r="A364" s="97">
        <v>42203</v>
      </c>
      <c r="B364" s="69">
        <v>535.4</v>
      </c>
      <c r="C364" s="142">
        <v>888.34</v>
      </c>
      <c r="D364" s="141">
        <f t="shared" si="100"/>
        <v>1.105129576727415</v>
      </c>
      <c r="E364" s="69">
        <v>525.78</v>
      </c>
      <c r="F364" s="159">
        <v>1026.77</v>
      </c>
      <c r="G364" s="141">
        <f t="shared" si="101"/>
        <v>0.94974978124293674</v>
      </c>
      <c r="H364" s="69">
        <v>524.62</v>
      </c>
      <c r="I364" s="158">
        <v>1309.53</v>
      </c>
      <c r="J364" s="141">
        <f t="shared" si="102"/>
        <v>0.91783418874555878</v>
      </c>
      <c r="K364" s="69">
        <v>535.79999999999995</v>
      </c>
      <c r="L364" s="158">
        <v>2237.11</v>
      </c>
      <c r="M364" s="141">
        <f t="shared" si="103"/>
        <v>0.82294882484170717</v>
      </c>
      <c r="N364" s="69">
        <v>549.52</v>
      </c>
      <c r="O364" s="159">
        <v>3738.67</v>
      </c>
      <c r="P364" s="141">
        <f t="shared" si="104"/>
        <v>0.58191464175796348</v>
      </c>
    </row>
    <row r="365" spans="1:16" s="96" customFormat="1" ht="18" customHeight="1" x14ac:dyDescent="0.25">
      <c r="A365" s="97">
        <v>42217</v>
      </c>
      <c r="B365" s="69">
        <v>535.89</v>
      </c>
      <c r="C365" s="142">
        <v>889.15</v>
      </c>
      <c r="D365" s="141">
        <f>((C365/C364)-1)*100</f>
        <v>9.1181304455489887E-2</v>
      </c>
      <c r="E365" s="69">
        <v>526.16999999999996</v>
      </c>
      <c r="F365" s="159">
        <v>1027.54</v>
      </c>
      <c r="G365" s="141">
        <f>((F365/F364)-1)*100</f>
        <v>7.4992452058397774E-2</v>
      </c>
      <c r="H365" s="69">
        <v>524.95000000000005</v>
      </c>
      <c r="I365" s="158">
        <v>1310.3599999999999</v>
      </c>
      <c r="J365" s="141">
        <f>((I365/I364)-1)*100</f>
        <v>6.3381518560090555E-2</v>
      </c>
      <c r="K365" s="69">
        <v>535.91</v>
      </c>
      <c r="L365" s="158">
        <v>2237.59</v>
      </c>
      <c r="M365" s="141">
        <f>((L365/L364)-1)*100</f>
        <v>2.1456253827478733E-2</v>
      </c>
      <c r="N365" s="69">
        <v>549.4</v>
      </c>
      <c r="O365" s="159">
        <v>3737.85</v>
      </c>
      <c r="P365" s="141">
        <f>((O365/O364)-1)*100</f>
        <v>-2.1932933369361862E-2</v>
      </c>
    </row>
    <row r="366" spans="1:16" s="96" customFormat="1" ht="18" customHeight="1" x14ac:dyDescent="0.25">
      <c r="A366" s="97">
        <v>42249</v>
      </c>
      <c r="B366" s="69">
        <v>536.04999999999995</v>
      </c>
      <c r="C366" s="142">
        <v>889.41</v>
      </c>
      <c r="D366" s="141">
        <f>((C366/C365)-1)*100</f>
        <v>2.9241410335711926E-2</v>
      </c>
      <c r="E366" s="69">
        <v>526.37</v>
      </c>
      <c r="F366" s="159">
        <v>1027.92</v>
      </c>
      <c r="G366" s="141">
        <f>((F366/F365)-1)*100</f>
        <v>3.6981528699620014E-2</v>
      </c>
      <c r="H366" s="69">
        <v>525.19000000000005</v>
      </c>
      <c r="I366" s="158">
        <v>1310.96</v>
      </c>
      <c r="J366" s="141">
        <f>((I366/I365)-1)*100</f>
        <v>4.5788943496449797E-2</v>
      </c>
      <c r="K366" s="69">
        <v>536.16</v>
      </c>
      <c r="L366" s="158">
        <v>2238.64</v>
      </c>
      <c r="M366" s="141">
        <f>((L366/L365)-1)*100</f>
        <v>4.6925486796056681E-2</v>
      </c>
      <c r="N366" s="69">
        <v>549.65</v>
      </c>
      <c r="O366" s="159">
        <v>3739.57</v>
      </c>
      <c r="P366" s="141">
        <f>((O366/O365)-1)*100</f>
        <v>4.6015757721695749E-2</v>
      </c>
    </row>
    <row r="367" spans="1:16" s="96" customFormat="1" ht="18" customHeight="1" x14ac:dyDescent="0.25">
      <c r="A367" s="97">
        <v>42278</v>
      </c>
      <c r="B367" s="69">
        <v>538.66</v>
      </c>
      <c r="C367" s="142">
        <v>893.75</v>
      </c>
      <c r="D367" s="141">
        <f>((C367/C366)-1)*100</f>
        <v>0.48796393114536318</v>
      </c>
      <c r="E367" s="69">
        <v>529.83000000000004</v>
      </c>
      <c r="F367" s="159">
        <v>1034.69</v>
      </c>
      <c r="G367" s="141">
        <f>((F367/F366)-1)*100</f>
        <v>0.65861156510234053</v>
      </c>
      <c r="H367" s="69">
        <v>529.15</v>
      </c>
      <c r="I367" s="158">
        <v>1320.85</v>
      </c>
      <c r="J367" s="141">
        <f>((I367/I366)-1)*100</f>
        <v>0.75440898273020363</v>
      </c>
      <c r="K367" s="69">
        <v>541.05999999999995</v>
      </c>
      <c r="L367" s="158">
        <v>2259.06</v>
      </c>
      <c r="M367" s="141">
        <f>((L367/L366)-1)*100</f>
        <v>0.91216095486545967</v>
      </c>
      <c r="N367" s="69">
        <v>555.91999999999996</v>
      </c>
      <c r="O367" s="159">
        <v>3782.18</v>
      </c>
      <c r="P367" s="141">
        <f>((O367/O366)-1)*100</f>
        <v>1.1394358174870334</v>
      </c>
    </row>
    <row r="368" spans="1:16" s="96" customFormat="1" ht="18" customHeight="1" x14ac:dyDescent="0.25">
      <c r="A368" s="97">
        <v>42309</v>
      </c>
      <c r="B368" s="69">
        <v>540.65</v>
      </c>
      <c r="C368" s="142">
        <v>897.05</v>
      </c>
      <c r="D368" s="141">
        <f>((C368/C367)-1)*100</f>
        <v>0.36923076923076614</v>
      </c>
      <c r="E368" s="69">
        <v>531.61</v>
      </c>
      <c r="F368" s="159">
        <v>1038.1600000000001</v>
      </c>
      <c r="G368" s="141">
        <f>((F368/F367)-1)*100</f>
        <v>0.33536614831495282</v>
      </c>
      <c r="H368" s="69">
        <v>530.79</v>
      </c>
      <c r="I368" s="158">
        <v>1324.93</v>
      </c>
      <c r="J368" s="141">
        <f>((I368/I367)-1)*100</f>
        <v>0.30889200136277051</v>
      </c>
      <c r="K368" s="69">
        <v>542.05999999999995</v>
      </c>
      <c r="L368" s="158">
        <v>2263.2399999999998</v>
      </c>
      <c r="M368" s="141">
        <f>((L368/L367)-1)*100</f>
        <v>0.18503271272121147</v>
      </c>
      <c r="N368" s="69">
        <v>556.29</v>
      </c>
      <c r="O368" s="159">
        <v>3784.76</v>
      </c>
      <c r="P368" s="141">
        <f>((O368/O367)-1)*100</f>
        <v>6.8214627542850792E-2</v>
      </c>
    </row>
    <row r="369" spans="1:16" s="96" customFormat="1" ht="18" customHeight="1" x14ac:dyDescent="0.25">
      <c r="A369" s="97">
        <v>42339</v>
      </c>
      <c r="B369" s="69">
        <v>545.27</v>
      </c>
      <c r="C369" s="142">
        <v>904.71439999999996</v>
      </c>
      <c r="D369" s="141">
        <f>((C369/C368)-1)*100</f>
        <v>0.85440053508722968</v>
      </c>
      <c r="E369" s="69">
        <v>536.21</v>
      </c>
      <c r="F369" s="159">
        <v>1047.1400000000001</v>
      </c>
      <c r="G369" s="141">
        <f>((F369/F368)-1)*100</f>
        <v>0.86499190876165866</v>
      </c>
      <c r="H369" s="69">
        <v>535.35</v>
      </c>
      <c r="I369" s="158">
        <v>1336.31</v>
      </c>
      <c r="J369" s="141">
        <f>((I369/I368)-1)*100</f>
        <v>0.85891330108005537</v>
      </c>
      <c r="K369" s="69">
        <v>546.48</v>
      </c>
      <c r="L369" s="158">
        <v>2281.7199999999998</v>
      </c>
      <c r="M369" s="141">
        <f>((L369/L368)-1)*100</f>
        <v>0.81652851663986947</v>
      </c>
      <c r="N369" s="69">
        <v>560.75</v>
      </c>
      <c r="O369" s="159">
        <v>3815.1</v>
      </c>
      <c r="P369" s="141">
        <f>((O369/O368)-1)*100</f>
        <v>0.80163603504581626</v>
      </c>
    </row>
    <row r="370" spans="1:16" s="96" customFormat="1" ht="18" customHeight="1" x14ac:dyDescent="0.25">
      <c r="A370" s="26" t="s">
        <v>65</v>
      </c>
      <c r="B370" s="69"/>
      <c r="C370" s="142"/>
      <c r="D370" s="147">
        <f>((D358/100)+1)*((D359/100)+1)*((D360/100)+1)*((D361/100)+1)*((D362/100)+1)*((D363/100)+1)*((D364/100)+1)*((D365/100)+1)*((D366/100)+1)*((D367/100)+1)*((D368/100)+1)*((D369/100)+1)-1</f>
        <v>9.5667296420094416E-2</v>
      </c>
      <c r="E370" s="69"/>
      <c r="F370" s="142"/>
      <c r="G370" s="147">
        <f>((G358/100)+1)*((G359/100)+1)*((G360/100)+1)*((G361/100)+1)*((G362/100)+1)*((G363/100)+1)*((G364/100)+1)*((G365/100)+1)*((G366/100)+1)*((G367/100)+1)*((G368/100)+1)*((G369/100)+1)-1</f>
        <v>9.4704929172546803E-2</v>
      </c>
      <c r="H370" s="69"/>
      <c r="I370" s="142"/>
      <c r="J370" s="147">
        <f>((J358/100)+1)*((J359/100)+1)*((J360/100)+1)*((J361/100)+1)*((J362/100)+1)*((J363/100)+1)*((J364/100)+1)*((J365/100)+1)*((J366/100)+1)*((J367/100)+1)*((J368/100)+1)*((J369/100)+1)-1</f>
        <v>9.45555218819365E-2</v>
      </c>
      <c r="K370" s="69"/>
      <c r="L370" s="158"/>
      <c r="M370" s="147">
        <f>((M358/100)+1)*((M359/100)+1)*((M360/100)+1)*((M361/100)+1)*((M362/100)+1)*((M363/100)+1)*((M364/100)+1)*((M365/100)+1)*((M366/100)+1)*((M367/100)+1)*((M368/100)+1)*((M369/100)+1)-1</f>
        <v>9.3060465829285732E-2</v>
      </c>
      <c r="N370" s="69"/>
      <c r="O370" s="147"/>
      <c r="P370" s="147">
        <f>((P358/100)+1)*((P359/100)+1)*((P360/100)+1)*((P361/100)+1)*((P362/100)+1)*((P363/100)+1)*((P364/100)+1)*((P365/100)+1)*((P366/100)+1)*((P367/100)+1)*((P368/100)+1)*((P369/100)+1)-1</f>
        <v>9.0698571979930476E-2</v>
      </c>
    </row>
    <row r="371" spans="1:16" s="96" customFormat="1" ht="18" customHeight="1" x14ac:dyDescent="0.25">
      <c r="A371" s="97">
        <v>42370</v>
      </c>
      <c r="B371" s="69">
        <v>546.37</v>
      </c>
      <c r="C371" s="142">
        <v>906.53</v>
      </c>
      <c r="D371" s="141">
        <f>((C371/C369)-1)*100</f>
        <v>0.20068211581467654</v>
      </c>
      <c r="E371" s="69">
        <v>537.64</v>
      </c>
      <c r="F371" s="159">
        <v>1049.95</v>
      </c>
      <c r="G371" s="141">
        <f>((F371/F369)-1)*100</f>
        <v>0.26834998185534253</v>
      </c>
      <c r="H371" s="69">
        <v>536.95000000000005</v>
      </c>
      <c r="I371" s="158">
        <v>1340.31</v>
      </c>
      <c r="J371" s="141">
        <f>((I371/I369)-1)*100</f>
        <v>0.2993317418862329</v>
      </c>
      <c r="K371" s="69">
        <v>548.51</v>
      </c>
      <c r="L371" s="158">
        <v>2290.16</v>
      </c>
      <c r="M371" s="141">
        <f>((L371/L369)-1)*100</f>
        <v>0.36989639394842122</v>
      </c>
      <c r="N371" s="69">
        <v>563.41</v>
      </c>
      <c r="O371" s="159">
        <v>3833.2</v>
      </c>
      <c r="P371" s="141">
        <f>((O371/O369)-1)*100</f>
        <v>0.47443055227909259</v>
      </c>
    </row>
    <row r="372" spans="1:16" s="96" customFormat="1" ht="18" customHeight="1" x14ac:dyDescent="0.25">
      <c r="A372" s="97">
        <v>42402</v>
      </c>
      <c r="B372" s="69">
        <v>548.91</v>
      </c>
      <c r="C372" s="142">
        <v>910.76</v>
      </c>
      <c r="D372" s="141">
        <f t="shared" ref="D372:D382" si="105">((C372/C371)-1)*100</f>
        <v>0.4666144529138494</v>
      </c>
      <c r="E372" s="69">
        <v>539.85</v>
      </c>
      <c r="F372" s="159">
        <v>1054.25</v>
      </c>
      <c r="G372" s="141">
        <f t="shared" ref="G372:G382" si="106">((F372/F371)-1)*100</f>
        <v>0.409543311586269</v>
      </c>
      <c r="H372" s="69">
        <v>538.86</v>
      </c>
      <c r="I372" s="158">
        <v>1345.09</v>
      </c>
      <c r="J372" s="141">
        <f t="shared" ref="J372:J382" si="107">((I372/I371)-1)*100</f>
        <v>0.35663391304996406</v>
      </c>
      <c r="K372" s="69">
        <v>549.67999999999995</v>
      </c>
      <c r="L372" s="158">
        <v>2295.06</v>
      </c>
      <c r="M372" s="141">
        <f t="shared" ref="M372:M382" si="108">((L372/L371)-1)*100</f>
        <v>0.21395885003667736</v>
      </c>
      <c r="N372" s="69">
        <v>563.91999999999996</v>
      </c>
      <c r="O372" s="159">
        <v>3836.66</v>
      </c>
      <c r="P372" s="141">
        <f t="shared" ref="P372:P377" si="109">((O372/O371)-1)*100</f>
        <v>9.0264009182927651E-2</v>
      </c>
    </row>
    <row r="373" spans="1:16" s="96" customFormat="1" ht="18" customHeight="1" x14ac:dyDescent="0.25">
      <c r="A373" s="97">
        <v>42434</v>
      </c>
      <c r="B373" s="69">
        <v>550.79999999999995</v>
      </c>
      <c r="C373" s="142">
        <v>913.9</v>
      </c>
      <c r="D373" s="141">
        <f t="shared" si="105"/>
        <v>0.34476700777372749</v>
      </c>
      <c r="E373" s="69">
        <v>541.72</v>
      </c>
      <c r="F373" s="159">
        <v>1057.9000000000001</v>
      </c>
      <c r="G373" s="141">
        <f t="shared" si="106"/>
        <v>0.34621769030116489</v>
      </c>
      <c r="H373" s="69">
        <v>540.63</v>
      </c>
      <c r="I373" s="158">
        <v>1349.51</v>
      </c>
      <c r="J373" s="141">
        <f t="shared" si="107"/>
        <v>0.32860254704145664</v>
      </c>
      <c r="K373" s="69">
        <v>551.25</v>
      </c>
      <c r="L373" s="158">
        <v>2301.63</v>
      </c>
      <c r="M373" s="141">
        <f t="shared" si="108"/>
        <v>0.28626702569867213</v>
      </c>
      <c r="N373" s="69">
        <v>565.49</v>
      </c>
      <c r="O373" s="159">
        <v>3847.3</v>
      </c>
      <c r="P373" s="141">
        <f t="shared" si="109"/>
        <v>0.27732454791407068</v>
      </c>
    </row>
    <row r="374" spans="1:16" s="96" customFormat="1" ht="18" customHeight="1" x14ac:dyDescent="0.25">
      <c r="A374" s="97">
        <v>42466</v>
      </c>
      <c r="B374" s="69">
        <v>551.71</v>
      </c>
      <c r="C374" s="142">
        <v>915.41</v>
      </c>
      <c r="D374" s="141">
        <f t="shared" si="105"/>
        <v>0.16522595469963264</v>
      </c>
      <c r="E374" s="69">
        <v>542.69000000000005</v>
      </c>
      <c r="F374" s="159">
        <v>1059.8</v>
      </c>
      <c r="G374" s="141">
        <f t="shared" si="106"/>
        <v>0.17960109651193878</v>
      </c>
      <c r="H374" s="69">
        <v>541.6</v>
      </c>
      <c r="I374" s="158">
        <v>1351.92</v>
      </c>
      <c r="J374" s="141">
        <f t="shared" si="107"/>
        <v>0.17858333765590206</v>
      </c>
      <c r="K374" s="69">
        <v>552.23</v>
      </c>
      <c r="L374" s="158">
        <v>2305.6999999999998</v>
      </c>
      <c r="M374" s="141">
        <f t="shared" si="108"/>
        <v>0.17683120223492832</v>
      </c>
      <c r="N374" s="69">
        <v>566.59</v>
      </c>
      <c r="O374" s="159">
        <v>3854.79</v>
      </c>
      <c r="P374" s="141">
        <f t="shared" si="109"/>
        <v>0.19468198476852994</v>
      </c>
    </row>
    <row r="375" spans="1:16" s="96" customFormat="1" ht="18" customHeight="1" x14ac:dyDescent="0.25">
      <c r="A375" s="97">
        <v>42498</v>
      </c>
      <c r="B375" s="69">
        <v>569.38</v>
      </c>
      <c r="C375" s="142">
        <v>944.72</v>
      </c>
      <c r="D375" s="141">
        <f t="shared" si="105"/>
        <v>3.2018439824778033</v>
      </c>
      <c r="E375" s="69">
        <v>558.75</v>
      </c>
      <c r="F375" s="159">
        <v>1091.17</v>
      </c>
      <c r="G375" s="141">
        <f t="shared" si="106"/>
        <v>2.9599924514059461</v>
      </c>
      <c r="H375" s="69">
        <v>557.14</v>
      </c>
      <c r="I375" s="158">
        <v>1390.7</v>
      </c>
      <c r="J375" s="141">
        <f t="shared" si="107"/>
        <v>2.8685129297591594</v>
      </c>
      <c r="K375" s="69">
        <v>567.35</v>
      </c>
      <c r="L375" s="158">
        <v>2368.83</v>
      </c>
      <c r="M375" s="141">
        <f t="shared" si="108"/>
        <v>2.737997137528736</v>
      </c>
      <c r="N375" s="69">
        <v>580.38</v>
      </c>
      <c r="O375" s="159">
        <v>3948.63</v>
      </c>
      <c r="P375" s="141">
        <f t="shared" si="109"/>
        <v>2.4343738569416296</v>
      </c>
    </row>
    <row r="376" spans="1:16" s="96" customFormat="1" ht="18" customHeight="1" x14ac:dyDescent="0.25">
      <c r="A376" s="97">
        <v>42530</v>
      </c>
      <c r="B376" s="69">
        <v>578.04999999999995</v>
      </c>
      <c r="C376" s="142">
        <v>959.10029999999995</v>
      </c>
      <c r="D376" s="141">
        <f t="shared" si="105"/>
        <v>1.5221758828012355</v>
      </c>
      <c r="E376" s="69">
        <v>566.75</v>
      </c>
      <c r="F376" s="159">
        <v>1106.7942061982508</v>
      </c>
      <c r="G376" s="141">
        <f t="shared" si="106"/>
        <v>1.4318764443900234</v>
      </c>
      <c r="H376" s="69">
        <v>564.63</v>
      </c>
      <c r="I376" s="158">
        <v>1409.405</v>
      </c>
      <c r="J376" s="141">
        <f t="shared" si="107"/>
        <v>1.3450061120299006</v>
      </c>
      <c r="K376" s="69">
        <v>574.07000000000005</v>
      </c>
      <c r="L376" s="158">
        <v>2396.9</v>
      </c>
      <c r="M376" s="141">
        <f t="shared" si="108"/>
        <v>1.1849731724100199</v>
      </c>
      <c r="N376" s="69">
        <v>586.46</v>
      </c>
      <c r="O376" s="159">
        <v>3990</v>
      </c>
      <c r="P376" s="141">
        <f t="shared" si="109"/>
        <v>1.047705153432954</v>
      </c>
    </row>
    <row r="377" spans="1:16" s="96" customFormat="1" ht="18" customHeight="1" x14ac:dyDescent="0.25">
      <c r="A377" s="97">
        <v>42562</v>
      </c>
      <c r="B377" s="69">
        <v>587.12</v>
      </c>
      <c r="C377" s="142">
        <v>974.1499</v>
      </c>
      <c r="D377" s="141">
        <f t="shared" si="105"/>
        <v>1.5691372424761152</v>
      </c>
      <c r="E377" s="69">
        <v>566.75</v>
      </c>
      <c r="F377" s="159">
        <v>1122.3860770073134</v>
      </c>
      <c r="G377" s="141">
        <f t="shared" si="106"/>
        <v>1.4087416361366234</v>
      </c>
      <c r="H377" s="69">
        <v>572.26</v>
      </c>
      <c r="I377" s="158">
        <v>1428.45</v>
      </c>
      <c r="J377" s="141">
        <f t="shared" si="107"/>
        <v>1.3512794406150164</v>
      </c>
      <c r="K377" s="69">
        <v>580.80999999999995</v>
      </c>
      <c r="L377" s="158">
        <v>2425.0500000000002</v>
      </c>
      <c r="M377" s="141">
        <f t="shared" si="108"/>
        <v>1.1744336434561298</v>
      </c>
      <c r="N377" s="69">
        <v>586.46</v>
      </c>
      <c r="O377" s="159">
        <v>4025.3224221794608</v>
      </c>
      <c r="P377" s="141">
        <f t="shared" si="109"/>
        <v>0.88527373883360294</v>
      </c>
    </row>
    <row r="378" spans="1:16" s="96" customFormat="1" ht="18" customHeight="1" x14ac:dyDescent="0.25">
      <c r="A378" s="97">
        <v>42594</v>
      </c>
      <c r="B378" s="69">
        <v>586.84</v>
      </c>
      <c r="C378" s="142">
        <v>973.69</v>
      </c>
      <c r="D378" s="141">
        <f t="shared" si="105"/>
        <v>-4.7210393390173522E-2</v>
      </c>
      <c r="E378" s="69">
        <v>574.51</v>
      </c>
      <c r="F378" s="159">
        <v>1121.94</v>
      </c>
      <c r="G378" s="196">
        <f t="shared" si="106"/>
        <v>-3.9743633358557684E-2</v>
      </c>
      <c r="H378" s="69">
        <v>572.13</v>
      </c>
      <c r="I378" s="158">
        <v>1428.12</v>
      </c>
      <c r="J378" s="141">
        <f t="shared" si="107"/>
        <v>-2.3101963666927183E-2</v>
      </c>
      <c r="K378" s="69">
        <v>580.99</v>
      </c>
      <c r="L378" s="158">
        <v>2425.8200000000002</v>
      </c>
      <c r="M378" s="141">
        <f t="shared" si="108"/>
        <v>3.1751922640776975E-2</v>
      </c>
      <c r="N378" s="69">
        <v>592.04999999999995</v>
      </c>
      <c r="O378" s="159">
        <v>4028</v>
      </c>
      <c r="P378" s="196">
        <f>((O378/O377)-1)*100</f>
        <v>6.6518344115396033E-2</v>
      </c>
    </row>
    <row r="379" spans="1:16" s="96" customFormat="1" ht="18" customHeight="1" x14ac:dyDescent="0.25">
      <c r="A379" s="97">
        <v>42626</v>
      </c>
      <c r="B379" s="69">
        <v>587.61815984266639</v>
      </c>
      <c r="C379" s="142">
        <v>974.98031611891474</v>
      </c>
      <c r="D379" s="141">
        <f t="shared" si="105"/>
        <v>0.13251816480754908</v>
      </c>
      <c r="E379" s="69">
        <v>575.2298972192749</v>
      </c>
      <c r="F379" s="159">
        <v>1123.3462309760716</v>
      </c>
      <c r="G379" s="196">
        <f t="shared" si="106"/>
        <v>0.12533923169435468</v>
      </c>
      <c r="H379" s="69">
        <v>572.80097635609059</v>
      </c>
      <c r="I379" s="158">
        <v>1429.8057491018644</v>
      </c>
      <c r="J379" s="141">
        <f t="shared" si="107"/>
        <v>0.11803973768762521</v>
      </c>
      <c r="K379" s="69">
        <v>581.5185734953742</v>
      </c>
      <c r="L379" s="158">
        <v>2428.003854050377</v>
      </c>
      <c r="M379" s="141">
        <f t="shared" si="108"/>
        <v>9.0025395551895926E-2</v>
      </c>
      <c r="N379" s="69">
        <v>592.44627570430384</v>
      </c>
      <c r="O379" s="159">
        <v>4030.7221338580521</v>
      </c>
      <c r="P379" s="196">
        <f>((O379/O378)-1)*100</f>
        <v>6.7580284460078133E-2</v>
      </c>
    </row>
    <row r="380" spans="1:16" s="96" customFormat="1" ht="18" customHeight="1" x14ac:dyDescent="0.25">
      <c r="A380" s="97">
        <v>42658</v>
      </c>
      <c r="B380" s="69">
        <v>587.66999999999996</v>
      </c>
      <c r="C380" s="142">
        <v>975.07</v>
      </c>
      <c r="D380" s="141">
        <f t="shared" si="105"/>
        <v>9.1985324834453763E-3</v>
      </c>
      <c r="E380" s="69">
        <v>575.32000000000005</v>
      </c>
      <c r="F380" s="159">
        <v>1123.52</v>
      </c>
      <c r="G380" s="196">
        <f t="shared" si="106"/>
        <v>1.5468874968083135E-2</v>
      </c>
      <c r="H380" s="69">
        <v>572.91</v>
      </c>
      <c r="I380" s="158">
        <v>1430.07</v>
      </c>
      <c r="J380" s="141">
        <f t="shared" si="107"/>
        <v>1.8481594321562156E-2</v>
      </c>
      <c r="K380" s="69">
        <v>581.67999999999995</v>
      </c>
      <c r="L380" s="158">
        <v>2428.66</v>
      </c>
      <c r="M380" s="141">
        <f t="shared" si="108"/>
        <v>2.7024090119476263E-2</v>
      </c>
      <c r="N380" s="69">
        <v>592.67999999999995</v>
      </c>
      <c r="O380" s="159">
        <v>4032.32</v>
      </c>
      <c r="P380" s="196">
        <f>((O380/O379)-1)*100</f>
        <v>3.9642180455112808E-2</v>
      </c>
    </row>
    <row r="381" spans="1:16" s="96" customFormat="1" ht="18" customHeight="1" x14ac:dyDescent="0.25">
      <c r="A381" s="97">
        <v>42690</v>
      </c>
      <c r="B381" s="69">
        <v>587.97</v>
      </c>
      <c r="C381" s="142">
        <v>975.56</v>
      </c>
      <c r="D381" s="141">
        <f t="shared" si="105"/>
        <v>5.0252802362904525E-2</v>
      </c>
      <c r="E381" s="69">
        <v>575.49</v>
      </c>
      <c r="F381" s="159">
        <v>1123.8499999999999</v>
      </c>
      <c r="G381" s="196">
        <f t="shared" si="106"/>
        <v>2.937197379664358E-2</v>
      </c>
      <c r="H381" s="69">
        <v>572.49</v>
      </c>
      <c r="I381" s="158">
        <v>1430.2729429999999</v>
      </c>
      <c r="J381" s="141">
        <f t="shared" si="107"/>
        <v>1.419112351144225E-2</v>
      </c>
      <c r="K381" s="69">
        <v>581.58000000000004</v>
      </c>
      <c r="L381" s="158">
        <v>2428.2600000000002</v>
      </c>
      <c r="M381" s="141">
        <f t="shared" si="108"/>
        <v>-1.6469987565148614E-2</v>
      </c>
      <c r="N381" s="69">
        <v>592.38</v>
      </c>
      <c r="O381" s="159">
        <v>4030.27</v>
      </c>
      <c r="P381" s="196">
        <f>((O381/O380)-1)*100</f>
        <v>-5.0839219109599654E-2</v>
      </c>
    </row>
    <row r="382" spans="1:16" s="96" customFormat="1" ht="18" customHeight="1" x14ac:dyDescent="0.25">
      <c r="A382" s="97">
        <v>42722</v>
      </c>
      <c r="B382" s="69">
        <v>588.79</v>
      </c>
      <c r="C382" s="142">
        <v>976.93</v>
      </c>
      <c r="D382" s="141">
        <f t="shared" si="105"/>
        <v>0.14043216204027154</v>
      </c>
      <c r="E382" s="69">
        <v>576.78</v>
      </c>
      <c r="F382" s="159">
        <v>1126.3699999999999</v>
      </c>
      <c r="G382" s="196">
        <f t="shared" si="106"/>
        <v>0.22422921208347102</v>
      </c>
      <c r="H382" s="69">
        <v>574.53</v>
      </c>
      <c r="I382" s="158">
        <v>1434.12</v>
      </c>
      <c r="J382" s="141">
        <f t="shared" si="107"/>
        <v>0.26897362624582755</v>
      </c>
      <c r="K382" s="69">
        <v>583.77</v>
      </c>
      <c r="L382" s="158">
        <v>2437.41</v>
      </c>
      <c r="M382" s="141">
        <f t="shared" si="108"/>
        <v>0.37681302661163318</v>
      </c>
      <c r="N382" s="69">
        <v>595.47</v>
      </c>
      <c r="O382" s="159">
        <v>4051.3</v>
      </c>
      <c r="P382" s="196">
        <f>((O382/O381)-1)*100</f>
        <v>0.5218012688976259</v>
      </c>
    </row>
    <row r="383" spans="1:16" s="96" customFormat="1" ht="18" customHeight="1" x14ac:dyDescent="0.25">
      <c r="A383" s="26" t="s">
        <v>66</v>
      </c>
      <c r="B383" s="69"/>
      <c r="C383" s="142"/>
      <c r="D383" s="147">
        <f>((D371/100)+1)*((D372/100)+1)*((D373/100)+1)*((D374/100)+1)*((D375/100)+1)*((D376/100)+1)*((D377/100)+1)*((D378/100)+1)*((D379/100)+1)*((D380/100)+1)*((D381/100)+1)*((D382/100)+1)-1</f>
        <v>7.9821433150616405E-2</v>
      </c>
      <c r="E383" s="69"/>
      <c r="F383" s="142"/>
      <c r="G383" s="147">
        <f>((G371/100)+1)*((G372/100)+1)*((G373/100)+1)*((G374/100)+1)*((G375/100)+1)*((G376/100)+1)*((G377/100)+1)*((G378/100)+1)*((G379/100)+1)*((G380/100)+1)*((G381/100)+1)*((G382/100)+1)-1</f>
        <v>7.5663235097503501E-2</v>
      </c>
      <c r="H383" s="69"/>
      <c r="I383" s="142"/>
      <c r="J383" s="147">
        <f>((J371/100)+1)*((J372/100)+1)*((J373/100)+1)*((J374/100)+1)*((J375/100)+1)*((J376/100)+1)*((J377/100)+1)*((J378/100)+1)*((J379/100)+1)*((J380/100)+1)*((J381/100)+1)*((J382/100)+1)-1</f>
        <v>7.3194094184732217E-2</v>
      </c>
      <c r="K383" s="69"/>
      <c r="L383" s="158"/>
      <c r="M383" s="147">
        <f>((M371/100)+1)*((M372/100)+1)*((M373/100)+1)*((M374/100)+1)*((M375/100)+1)*((M376/100)+1)*((M377/100)+1)*((M378/100)+1)*((M379/100)+1)*((M380/100)+1)*((M381/100)+1)*((M382/100)+1)-1</f>
        <v>6.8233613239135238E-2</v>
      </c>
      <c r="N383" s="69"/>
      <c r="O383" s="147"/>
      <c r="P383" s="147">
        <f>((P371/100)+1)*((P372/100)+1)*((P373/100)+1)*((P374/100)+1)*((P375/100)+1)*((P376/100)+1)*((P377/100)+1)*((P378/100)+1)*((P379/100)+1)*((P380/100)+1)*((P381/100)+1)*((P382/100)+1)-1</f>
        <v>6.1911876490786666E-2</v>
      </c>
    </row>
    <row r="384" spans="1:16" s="96" customFormat="1" ht="18" customHeight="1" x14ac:dyDescent="0.25">
      <c r="A384" s="97">
        <v>42753</v>
      </c>
      <c r="B384" s="69">
        <v>590.98</v>
      </c>
      <c r="C384" s="142">
        <v>980.55</v>
      </c>
      <c r="D384" s="141">
        <f>((C384/C382)-1)*100</f>
        <v>0.37054855516771568</v>
      </c>
      <c r="E384" s="69">
        <v>579.29999999999995</v>
      </c>
      <c r="F384" s="159">
        <v>1131.3</v>
      </c>
      <c r="G384" s="141">
        <f>((F384/F382)-1)*100</f>
        <v>0.43768921402380645</v>
      </c>
      <c r="H384" s="69">
        <v>577.25</v>
      </c>
      <c r="I384" s="158">
        <v>1440.92</v>
      </c>
      <c r="J384" s="141">
        <f>((I384/I382)-1)*100</f>
        <v>0.47415836889521668</v>
      </c>
      <c r="K384" s="69">
        <v>586.86</v>
      </c>
      <c r="L384" s="158">
        <v>2450.3200000000002</v>
      </c>
      <c r="M384" s="141">
        <f>((L384/L382)-1)*100</f>
        <v>0.5296605823394529</v>
      </c>
      <c r="N384" s="69">
        <v>599.14</v>
      </c>
      <c r="O384" s="159">
        <v>4076.25</v>
      </c>
      <c r="P384" s="141">
        <f>((O384/O382)-1)*100</f>
        <v>0.61585170192284266</v>
      </c>
    </row>
    <row r="385" spans="1:16" s="96" customFormat="1" ht="18" customHeight="1" x14ac:dyDescent="0.25">
      <c r="A385" s="97">
        <v>42785</v>
      </c>
      <c r="B385" s="69">
        <v>591.89</v>
      </c>
      <c r="C385" s="142">
        <v>982.06</v>
      </c>
      <c r="D385" s="141">
        <f t="shared" ref="D385:D394" si="110">((C385/C384)-1)*100</f>
        <v>0.15399520677170653</v>
      </c>
      <c r="E385" s="69">
        <v>579.97</v>
      </c>
      <c r="F385" s="159">
        <v>1132.5999999999999</v>
      </c>
      <c r="G385" s="141">
        <f t="shared" ref="G385:G394" si="111">((F385/F384)-1)*100</f>
        <v>0.11491204808626865</v>
      </c>
      <c r="H385" s="69">
        <v>577.74</v>
      </c>
      <c r="I385" s="158">
        <v>1442.13</v>
      </c>
      <c r="J385" s="141">
        <f t="shared" ref="J385:J393" si="112">((I385/I384)-1)*100</f>
        <v>8.3974127640673579E-2</v>
      </c>
      <c r="K385" s="69">
        <v>586.96</v>
      </c>
      <c r="L385" s="158">
        <v>2450.71</v>
      </c>
      <c r="M385" s="141">
        <f t="shared" ref="M385:M395" si="113">((L385/L384)-1)*100</f>
        <v>1.5916288484763008E-2</v>
      </c>
      <c r="N385" s="69">
        <v>598.82000000000005</v>
      </c>
      <c r="O385" s="159">
        <v>4074.08</v>
      </c>
      <c r="P385" s="141">
        <f t="shared" ref="P385:P395" si="114">((O385/O384)-1)*100</f>
        <v>-5.3235203925172669E-2</v>
      </c>
    </row>
    <row r="386" spans="1:16" s="96" customFormat="1" ht="18" customHeight="1" x14ac:dyDescent="0.25">
      <c r="A386" s="97">
        <v>42817</v>
      </c>
      <c r="B386" s="69">
        <v>591.77</v>
      </c>
      <c r="C386" s="142">
        <v>981.87</v>
      </c>
      <c r="D386" s="141">
        <f t="shared" si="110"/>
        <v>-1.9347086736043462E-2</v>
      </c>
      <c r="E386" s="69">
        <v>579.36</v>
      </c>
      <c r="F386" s="159">
        <v>1131.4000000000001</v>
      </c>
      <c r="G386" s="141">
        <f t="shared" si="111"/>
        <v>-0.10595090941195595</v>
      </c>
      <c r="H386" s="69">
        <v>576.79</v>
      </c>
      <c r="I386" s="158">
        <v>1439.77</v>
      </c>
      <c r="J386" s="141">
        <f t="shared" si="112"/>
        <v>-0.16364682795587671</v>
      </c>
      <c r="K386" s="69">
        <v>585.29999999999995</v>
      </c>
      <c r="L386" s="158">
        <v>2443.81</v>
      </c>
      <c r="M386" s="141">
        <f t="shared" si="113"/>
        <v>-0.2815510607130256</v>
      </c>
      <c r="N386" s="69">
        <v>596.32000000000005</v>
      </c>
      <c r="O386" s="159">
        <v>4057.04</v>
      </c>
      <c r="P386" s="141">
        <f t="shared" si="114"/>
        <v>-0.41825393708517788</v>
      </c>
    </row>
    <row r="387" spans="1:16" s="96" customFormat="1" ht="18" customHeight="1" x14ac:dyDescent="0.25">
      <c r="A387" s="97">
        <v>42849</v>
      </c>
      <c r="B387" s="69">
        <v>590.6</v>
      </c>
      <c r="C387" s="142">
        <v>979.93</v>
      </c>
      <c r="D387" s="141">
        <f t="shared" si="110"/>
        <v>-0.19758216464501599</v>
      </c>
      <c r="E387" s="69">
        <v>578.09</v>
      </c>
      <c r="F387" s="159">
        <v>1128.93</v>
      </c>
      <c r="G387" s="141">
        <f t="shared" si="111"/>
        <v>-0.21831359377761927</v>
      </c>
      <c r="H387" s="69">
        <v>575.51</v>
      </c>
      <c r="I387" s="158">
        <v>1436.57</v>
      </c>
      <c r="J387" s="141">
        <f t="shared" si="112"/>
        <v>-0.22225772171944325</v>
      </c>
      <c r="K387" s="69">
        <v>584.04</v>
      </c>
      <c r="L387" s="158">
        <v>2438.5500000000002</v>
      </c>
      <c r="M387" s="141">
        <f t="shared" si="113"/>
        <v>-0.21523768214385397</v>
      </c>
      <c r="N387" s="69">
        <v>594.92999999999995</v>
      </c>
      <c r="O387" s="159">
        <v>4047.65</v>
      </c>
      <c r="P387" s="141">
        <f t="shared" si="114"/>
        <v>-0.23144952970638455</v>
      </c>
    </row>
    <row r="388" spans="1:16" s="96" customFormat="1" ht="18" customHeight="1" x14ac:dyDescent="0.25">
      <c r="A388" s="97">
        <v>42881</v>
      </c>
      <c r="B388" s="69">
        <v>600.05999999999995</v>
      </c>
      <c r="C388" s="142">
        <v>995.63</v>
      </c>
      <c r="D388" s="141">
        <f t="shared" si="110"/>
        <v>1.6021552559876806</v>
      </c>
      <c r="E388" s="69">
        <v>586.52</v>
      </c>
      <c r="F388" s="159">
        <v>1145.3958161135033</v>
      </c>
      <c r="G388" s="141">
        <f t="shared" si="111"/>
        <v>1.4585329571809913</v>
      </c>
      <c r="H388" s="69">
        <v>583.54</v>
      </c>
      <c r="I388" s="158">
        <v>1456.6</v>
      </c>
      <c r="J388" s="141">
        <f t="shared" si="112"/>
        <v>1.3942933515248113</v>
      </c>
      <c r="K388" s="69">
        <v>592.04</v>
      </c>
      <c r="L388" s="158">
        <v>2471.9499999999998</v>
      </c>
      <c r="M388" s="141">
        <f t="shared" si="113"/>
        <v>1.3696664001147996</v>
      </c>
      <c r="N388" s="69">
        <v>602.37</v>
      </c>
      <c r="O388" s="159">
        <v>4098.21</v>
      </c>
      <c r="P388" s="141">
        <f t="shared" si="114"/>
        <v>1.2491198596716657</v>
      </c>
    </row>
    <row r="389" spans="1:16" s="96" customFormat="1" ht="18" customHeight="1" x14ac:dyDescent="0.25">
      <c r="A389" s="97">
        <v>42913</v>
      </c>
      <c r="B389" s="69">
        <v>599.5</v>
      </c>
      <c r="C389" s="142">
        <v>994.69</v>
      </c>
      <c r="D389" s="141">
        <f t="shared" si="110"/>
        <v>-9.4412582987646321E-2</v>
      </c>
      <c r="E389" s="69">
        <v>585.49540898072655</v>
      </c>
      <c r="F389" s="159">
        <v>1143.393387777227</v>
      </c>
      <c r="G389" s="141">
        <f t="shared" si="111"/>
        <v>-0.17482413573596256</v>
      </c>
      <c r="H389" s="69">
        <v>582.26</v>
      </c>
      <c r="I389" s="158">
        <v>1453.42</v>
      </c>
      <c r="J389" s="141">
        <f t="shared" si="112"/>
        <v>-0.21831662776327088</v>
      </c>
      <c r="K389" s="69">
        <v>590.38</v>
      </c>
      <c r="L389" s="158">
        <v>2464.9899999999998</v>
      </c>
      <c r="M389" s="141">
        <f t="shared" si="113"/>
        <v>-0.28155909302373106</v>
      </c>
      <c r="N389" s="69">
        <v>600.05999999999995</v>
      </c>
      <c r="O389" s="159">
        <v>4082.54</v>
      </c>
      <c r="P389" s="141">
        <f t="shared" si="114"/>
        <v>-0.38236205562917069</v>
      </c>
    </row>
    <row r="390" spans="1:16" s="96" customFormat="1" ht="18" customHeight="1" x14ac:dyDescent="0.25">
      <c r="A390" s="97">
        <v>42945</v>
      </c>
      <c r="B390" s="69">
        <v>602.5</v>
      </c>
      <c r="C390" s="142">
        <v>999.68</v>
      </c>
      <c r="D390" s="141">
        <f t="shared" si="110"/>
        <v>0.50166383496363931</v>
      </c>
      <c r="E390" s="69">
        <v>590.49</v>
      </c>
      <c r="F390" s="159">
        <v>1153.1600000000001</v>
      </c>
      <c r="G390" s="141">
        <f t="shared" si="111"/>
        <v>0.85417777706058295</v>
      </c>
      <c r="H390" s="69">
        <v>588.27</v>
      </c>
      <c r="I390" s="158">
        <v>1468.41</v>
      </c>
      <c r="J390" s="141">
        <f t="shared" si="112"/>
        <v>1.0313605151986316</v>
      </c>
      <c r="K390" s="69">
        <v>599.35</v>
      </c>
      <c r="L390" s="158">
        <v>2502.4699999999998</v>
      </c>
      <c r="M390" s="141">
        <f t="shared" si="113"/>
        <v>1.5204929837443482</v>
      </c>
      <c r="N390" s="69">
        <v>613.15</v>
      </c>
      <c r="O390" s="159">
        <v>4171.59</v>
      </c>
      <c r="P390" s="141">
        <f t="shared" si="114"/>
        <v>2.1812401103234791</v>
      </c>
    </row>
    <row r="391" spans="1:16" s="96" customFormat="1" ht="18" customHeight="1" x14ac:dyDescent="0.25">
      <c r="A391" s="97">
        <v>42977</v>
      </c>
      <c r="B391" s="69">
        <v>602.35644506899428</v>
      </c>
      <c r="C391" s="142">
        <v>999.43418594632692</v>
      </c>
      <c r="D391" s="141">
        <f t="shared" si="110"/>
        <v>-2.4589273934960687E-2</v>
      </c>
      <c r="E391" s="69">
        <v>591.10201163792954</v>
      </c>
      <c r="F391" s="159">
        <v>1154.3423248787155</v>
      </c>
      <c r="G391" s="141">
        <f t="shared" si="111"/>
        <v>0.10252912680941417</v>
      </c>
      <c r="H391" s="69">
        <v>589.33898761968942</v>
      </c>
      <c r="I391" s="158">
        <v>1471.087353986394</v>
      </c>
      <c r="J391" s="141">
        <f t="shared" si="112"/>
        <v>0.18233013847588353</v>
      </c>
      <c r="K391" s="69">
        <v>601.59893694966263</v>
      </c>
      <c r="L391" s="158">
        <v>2511.845027969704</v>
      </c>
      <c r="M391" s="141">
        <f t="shared" si="113"/>
        <v>0.37463098337660039</v>
      </c>
      <c r="N391" s="69">
        <v>616.83526522273246</v>
      </c>
      <c r="O391" s="159">
        <v>4196.6531961429755</v>
      </c>
      <c r="P391" s="141">
        <f t="shared" si="114"/>
        <v>0.60080679412346516</v>
      </c>
    </row>
    <row r="392" spans="1:16" s="96" customFormat="1" ht="18" customHeight="1" x14ac:dyDescent="0.25">
      <c r="A392" s="97">
        <v>42979</v>
      </c>
      <c r="B392" s="69">
        <v>603.25</v>
      </c>
      <c r="C392" s="158">
        <v>1000.91</v>
      </c>
      <c r="D392" s="141">
        <f t="shared" si="110"/>
        <v>0.14766495627480669</v>
      </c>
      <c r="E392" s="69">
        <v>592.64993475267045</v>
      </c>
      <c r="F392" s="159">
        <v>1157.3652094770139</v>
      </c>
      <c r="G392" s="141">
        <f t="shared" si="111"/>
        <v>0.26187072354086904</v>
      </c>
      <c r="H392" s="69">
        <v>591.29</v>
      </c>
      <c r="I392" s="158">
        <v>1475.96</v>
      </c>
      <c r="J392" s="141">
        <f t="shared" si="112"/>
        <v>0.33122751007288453</v>
      </c>
      <c r="K392" s="69">
        <v>604.47</v>
      </c>
      <c r="L392" s="158">
        <v>2523.83</v>
      </c>
      <c r="M392" s="141">
        <f t="shared" si="113"/>
        <v>0.47713819510526445</v>
      </c>
      <c r="N392" s="69">
        <v>620.89</v>
      </c>
      <c r="O392" s="159">
        <v>4224.24</v>
      </c>
      <c r="P392" s="141">
        <f t="shared" si="114"/>
        <v>0.65735247988512047</v>
      </c>
    </row>
    <row r="393" spans="1:16" s="96" customFormat="1" ht="18" customHeight="1" x14ac:dyDescent="0.25">
      <c r="A393" s="97">
        <v>43011</v>
      </c>
      <c r="B393" s="69">
        <v>604.75</v>
      </c>
      <c r="C393" s="158">
        <v>1003.4</v>
      </c>
      <c r="D393" s="141">
        <f t="shared" si="110"/>
        <v>0.24877361600943448</v>
      </c>
      <c r="E393" s="69">
        <v>594.2813896599547</v>
      </c>
      <c r="F393" s="159">
        <v>1160.5512203745084</v>
      </c>
      <c r="G393" s="141">
        <f t="shared" si="111"/>
        <v>0.2752813780305452</v>
      </c>
      <c r="H393" s="69">
        <v>592.99</v>
      </c>
      <c r="I393" s="158">
        <v>1480.19569</v>
      </c>
      <c r="J393" s="141">
        <f t="shared" si="112"/>
        <v>0.28697864440769827</v>
      </c>
      <c r="K393" s="69">
        <v>606.22</v>
      </c>
      <c r="L393" s="158">
        <v>2531.15</v>
      </c>
      <c r="M393" s="141">
        <f t="shared" si="113"/>
        <v>0.29003538273180141</v>
      </c>
      <c r="N393" s="69">
        <v>622.82000000000005</v>
      </c>
      <c r="O393" s="159">
        <v>4237.3999999999996</v>
      </c>
      <c r="P393" s="141">
        <f t="shared" si="114"/>
        <v>0.31153532943204443</v>
      </c>
    </row>
    <row r="394" spans="1:16" s="96" customFormat="1" ht="18" customHeight="1" x14ac:dyDescent="0.25">
      <c r="A394" s="97">
        <v>43043</v>
      </c>
      <c r="B394" s="69">
        <v>605.28</v>
      </c>
      <c r="C394" s="158">
        <v>1004.28</v>
      </c>
      <c r="D394" s="141">
        <f t="shared" si="110"/>
        <v>8.7701813832974373E-2</v>
      </c>
      <c r="E394" s="69">
        <v>595.40444279713188</v>
      </c>
      <c r="F394" s="159">
        <v>1162.74</v>
      </c>
      <c r="G394" s="141">
        <f t="shared" si="111"/>
        <v>0.1885982787373397</v>
      </c>
      <c r="H394" s="69">
        <v>594.5</v>
      </c>
      <c r="I394" s="158">
        <v>1483.977377384203</v>
      </c>
      <c r="J394" s="141">
        <f>((I394/I393)-1)*100</f>
        <v>0.25548563678110536</v>
      </c>
      <c r="K394" s="69">
        <v>608.64</v>
      </c>
      <c r="L394" s="158">
        <v>2541.2199999999998</v>
      </c>
      <c r="M394" s="141">
        <f t="shared" si="113"/>
        <v>0.39784287774331517</v>
      </c>
      <c r="N394" s="69">
        <v>626.32000000000005</v>
      </c>
      <c r="O394" s="159">
        <v>4261.21</v>
      </c>
      <c r="P394" s="141">
        <f t="shared" si="114"/>
        <v>0.561901165809231</v>
      </c>
    </row>
    <row r="395" spans="1:16" s="96" customFormat="1" ht="18" customHeight="1" x14ac:dyDescent="0.25">
      <c r="A395" s="97">
        <v>43075</v>
      </c>
      <c r="B395" s="69">
        <v>606.90076890499165</v>
      </c>
      <c r="C395" s="158">
        <v>1006.9741610406188</v>
      </c>
      <c r="D395" s="141">
        <f>((C395/C394)-1)*100</f>
        <v>0.2682679173755087</v>
      </c>
      <c r="E395" s="69">
        <v>597.21970748738761</v>
      </c>
      <c r="F395" s="159">
        <v>1166.2893578962412</v>
      </c>
      <c r="G395" s="141">
        <f>((E395/E394)-1)*100</f>
        <v>0.3048792652147192</v>
      </c>
      <c r="H395" s="69">
        <v>596.42196855621148</v>
      </c>
      <c r="I395" s="158">
        <v>1488.7676430952633</v>
      </c>
      <c r="J395" s="141">
        <f>((I395/I394)-1)*100</f>
        <v>0.32279910624406494</v>
      </c>
      <c r="K395" s="69">
        <v>610.68675139159666</v>
      </c>
      <c r="L395" s="158">
        <v>2549.7892132384241</v>
      </c>
      <c r="M395" s="141">
        <f t="shared" si="113"/>
        <v>0.33720863358639441</v>
      </c>
      <c r="N395" s="69">
        <v>628.65003355206773</v>
      </c>
      <c r="O395" s="159">
        <v>4277.0352496124551</v>
      </c>
      <c r="P395" s="141">
        <f t="shared" si="114"/>
        <v>0.37137924703205538</v>
      </c>
    </row>
    <row r="396" spans="1:16" s="96" customFormat="1" ht="18" customHeight="1" x14ac:dyDescent="0.25">
      <c r="A396" s="26" t="s">
        <v>75</v>
      </c>
      <c r="B396" s="69"/>
      <c r="C396" s="142"/>
      <c r="D396" s="147">
        <f>((D384/100)+1)*((D385/100)+1)*((D386/100)+1)*((D387/100)+1)*((D388/100)+1)*((D389/100)+1)*((D390/100)+1)*((D391/100)+1)*((D392/100)+1)*((D393/100)+1)*((D394/100)+1)*((D395/100)+1)-1</f>
        <v>3.0753647692894237E-2</v>
      </c>
      <c r="E396" s="69"/>
      <c r="F396" s="142"/>
      <c r="G396" s="147">
        <f>((G384/100)+1)*((G385/100)+1)*((G386/100)+1)*((G387/100)+1)*((G388/100)+1)*((G389/100)+1)*((G390/100)+1)*((G391/100)+1)*((G392/100)+1)*((G393/100)+1)*((G394/100)+1)*((G395/100)+1)-1</f>
        <v>3.5436804219180162E-2</v>
      </c>
      <c r="H396" s="69"/>
      <c r="I396" s="142"/>
      <c r="J396" s="147">
        <f>((J384/100)+1)*((J385/100)+1)*((J386/100)+1)*((J387/100)+1)*((J388/100)+1)*((J389/100)+1)*((J390/100)+1)*((J391/100)+1)*((J392/100)+1)*((J393/100)+1)*((J394/100)+1)*((J395/100)+1)-1</f>
        <v>3.8105348991202215E-2</v>
      </c>
      <c r="K396" s="69"/>
      <c r="L396" s="158"/>
      <c r="M396" s="147">
        <f>((M384/100)+1)*((M385/100)+1)*((M386/100)+1)*((M387/100)+1)*((M388/100)+1)*((M389/100)+1)*((M390/100)+1)*((M391/100)+1)*((M392/100)+1)*((M393/100)+1)*((M394/100)+1)*((M395/100)+1)-1</f>
        <v>4.6105994985834897E-2</v>
      </c>
      <c r="N396" s="69"/>
      <c r="O396" s="147"/>
      <c r="P396" s="147">
        <f>((P384/100)+1)*((P385/100)+1)*((P386/100)+1)*((P387/100)+1)*((P388/100)+1)*((P389/100)+1)*((P390/100)+1)*((P391/100)+1)*((P392/100)+1)*((P393/100)+1)*((P394/100)+1)*((P395/100)+1)-1</f>
        <v>5.5719213490103225E-2</v>
      </c>
    </row>
    <row r="397" spans="1:16" s="96" customFormat="1" ht="18" customHeight="1" x14ac:dyDescent="0.25">
      <c r="A397" s="97">
        <v>43101</v>
      </c>
      <c r="B397" s="69">
        <v>609.3191731862496</v>
      </c>
      <c r="C397" s="158">
        <v>1010.9867949784053</v>
      </c>
      <c r="D397" s="141">
        <f>((C397/C395)-1)*100</f>
        <v>0.39848430009761238</v>
      </c>
      <c r="E397" s="69">
        <v>599.85178368571576</v>
      </c>
      <c r="F397" s="159">
        <v>1171.4294469133924</v>
      </c>
      <c r="G397" s="141">
        <f>((F397/F395)-1)*100</f>
        <v>0.44072159128871746</v>
      </c>
      <c r="H397" s="69">
        <v>599.17386197697795</v>
      </c>
      <c r="I397" s="158">
        <v>1495.6368231356992</v>
      </c>
      <c r="J397" s="141">
        <f>((I397/I395)-1)*100</f>
        <v>0.46140041209885574</v>
      </c>
      <c r="K397" s="69">
        <v>613.65680451086939</v>
      </c>
      <c r="L397" s="158">
        <v>2562.1900216545391</v>
      </c>
      <c r="M397" s="141">
        <f>((L397/L395)-1)*100</f>
        <v>0.4863464145087093</v>
      </c>
      <c r="N397" s="69">
        <v>632.00528243740303</v>
      </c>
      <c r="O397" s="159">
        <v>4299.8627641084249</v>
      </c>
      <c r="P397" s="141">
        <f>((O397/O395)-1)*100</f>
        <v>0.53372285154857924</v>
      </c>
    </row>
    <row r="398" spans="1:16" s="96" customFormat="1" ht="18" customHeight="1" x14ac:dyDescent="0.25">
      <c r="A398" s="97">
        <v>43133</v>
      </c>
      <c r="B398" s="69">
        <v>610.62138141707999</v>
      </c>
      <c r="C398" s="158">
        <v>1013.1474283272582</v>
      </c>
      <c r="D398" s="141">
        <f t="shared" ref="D398:D408" si="115">((C398/C397)-1)*100</f>
        <v>0.21371528882323521</v>
      </c>
      <c r="E398" s="69">
        <v>601.05657575124803</v>
      </c>
      <c r="F398" s="159">
        <v>1173.7822429562755</v>
      </c>
      <c r="G398" s="141">
        <f t="shared" ref="G398:G408" si="116">((F398/F397)-1)*100</f>
        <v>0.20084829257813741</v>
      </c>
      <c r="H398" s="69">
        <v>600.31337736174635</v>
      </c>
      <c r="I398" s="158">
        <v>1498.4812415560316</v>
      </c>
      <c r="J398" s="141">
        <f t="shared" ref="J398:J408" si="117">((I398/I397)-1)*100</f>
        <v>0.19018109051158749</v>
      </c>
      <c r="K398" s="69">
        <v>614.61966042870893</v>
      </c>
      <c r="L398" s="158">
        <v>2566.2102163412837</v>
      </c>
      <c r="M398" s="141">
        <f t="shared" ref="M398:M408" si="118">((L398/L397)-1)*100</f>
        <v>0.15690462661892557</v>
      </c>
      <c r="N398" s="69">
        <v>632.80103162828175</v>
      </c>
      <c r="O398" s="159">
        <v>4305.276662394579</v>
      </c>
      <c r="P398" s="141">
        <f t="shared" ref="P398:P408" si="119">((O398/O397)-1)*100</f>
        <v>0.12590862972057248</v>
      </c>
    </row>
    <row r="399" spans="1:16" s="96" customFormat="1" ht="18" customHeight="1" x14ac:dyDescent="0.25">
      <c r="A399" s="97">
        <v>43165</v>
      </c>
      <c r="B399" s="69">
        <v>610.47810363259737</v>
      </c>
      <c r="C399" s="158">
        <v>1012.9097007872426</v>
      </c>
      <c r="D399" s="141">
        <f t="shared" si="115"/>
        <v>-2.3464259333716431E-2</v>
      </c>
      <c r="E399" s="69">
        <v>600.80577242315144</v>
      </c>
      <c r="F399" s="159">
        <v>1173.2924579595369</v>
      </c>
      <c r="G399" s="141">
        <f t="shared" si="116"/>
        <v>-4.1727074990072222E-2</v>
      </c>
      <c r="H399" s="69">
        <v>600.01788743395446</v>
      </c>
      <c r="I399" s="158">
        <v>1497.743649940448</v>
      </c>
      <c r="J399" s="141">
        <f t="shared" si="117"/>
        <v>-4.9222612544530531E-2</v>
      </c>
      <c r="K399" s="69">
        <v>614.16364254143741</v>
      </c>
      <c r="L399" s="158">
        <v>2564.3062132048822</v>
      </c>
      <c r="M399" s="141">
        <f t="shared" si="118"/>
        <v>-7.4195135078070074E-2</v>
      </c>
      <c r="N399" s="69">
        <v>632.1088621722937</v>
      </c>
      <c r="O399" s="159">
        <v>4300.5674712644386</v>
      </c>
      <c r="P399" s="141">
        <f t="shared" si="119"/>
        <v>-0.10938184696175357</v>
      </c>
    </row>
    <row r="400" spans="1:16" s="96" customFormat="1" ht="18" customHeight="1" x14ac:dyDescent="0.25">
      <c r="A400" s="97">
        <v>43197</v>
      </c>
      <c r="B400" s="69">
        <v>611.72518776351023</v>
      </c>
      <c r="C400" s="158">
        <v>1014.9788718293867</v>
      </c>
      <c r="D400" s="141">
        <f t="shared" si="115"/>
        <v>0.20427991167779602</v>
      </c>
      <c r="E400" s="69">
        <v>602.28800178796644</v>
      </c>
      <c r="F400" s="159">
        <v>1176.1870515445642</v>
      </c>
      <c r="G400" s="141">
        <f t="shared" si="116"/>
        <v>0.2467069114260978</v>
      </c>
      <c r="H400" s="69">
        <v>601.61706450517272</v>
      </c>
      <c r="I400" s="158">
        <v>1501.7354597743026</v>
      </c>
      <c r="J400" s="141">
        <f t="shared" si="117"/>
        <v>0.26652156622486434</v>
      </c>
      <c r="K400" s="69">
        <v>615.96786561487704</v>
      </c>
      <c r="L400" s="158">
        <v>2571.8393527734893</v>
      </c>
      <c r="M400" s="141">
        <f t="shared" si="118"/>
        <v>0.29376911110752246</v>
      </c>
      <c r="N400" s="69">
        <v>634.28773874873502</v>
      </c>
      <c r="O400" s="159">
        <v>4315.3915091625022</v>
      </c>
      <c r="P400" s="141">
        <f t="shared" si="119"/>
        <v>0.3446995773723982</v>
      </c>
    </row>
    <row r="401" spans="1:16" s="96" customFormat="1" ht="18" customHeight="1" x14ac:dyDescent="0.25">
      <c r="A401" s="97">
        <v>43229</v>
      </c>
      <c r="B401" s="69">
        <v>614.66257027852259</v>
      </c>
      <c r="C401" s="158">
        <v>1019.8525982196938</v>
      </c>
      <c r="D401" s="141">
        <f t="shared" si="115"/>
        <v>0.48018008311077054</v>
      </c>
      <c r="E401" s="69">
        <v>607.36353341137249</v>
      </c>
      <c r="F401" s="159">
        <v>1186.0988787060437</v>
      </c>
      <c r="G401" s="141">
        <f t="shared" si="116"/>
        <v>0.84270840666571534</v>
      </c>
      <c r="H401" s="69">
        <v>608.02413685429644</v>
      </c>
      <c r="I401" s="158">
        <v>1517.7285695241603</v>
      </c>
      <c r="J401" s="141">
        <f t="shared" si="117"/>
        <v>1.0649751689462805</v>
      </c>
      <c r="K401" s="69">
        <v>625.27177186465087</v>
      </c>
      <c r="L401" s="158">
        <v>2610.6857822114889</v>
      </c>
      <c r="M401" s="141">
        <f t="shared" si="118"/>
        <v>1.5104531858145531</v>
      </c>
      <c r="N401" s="69">
        <v>647.34260562858196</v>
      </c>
      <c r="O401" s="159">
        <v>4404.2106022095695</v>
      </c>
      <c r="P401" s="141">
        <f t="shared" si="119"/>
        <v>2.0581931641308948</v>
      </c>
    </row>
    <row r="402" spans="1:16" s="96" customFormat="1" ht="18" customHeight="1" x14ac:dyDescent="0.25">
      <c r="A402" s="97">
        <v>43261</v>
      </c>
      <c r="B402" s="69">
        <v>626.28610702485685</v>
      </c>
      <c r="C402" s="158">
        <v>1039.1384547602663</v>
      </c>
      <c r="D402" s="141">
        <f t="shared" si="115"/>
        <v>1.8910435267056158</v>
      </c>
      <c r="E402" s="69">
        <v>615.01292323205553</v>
      </c>
      <c r="F402" s="159">
        <v>1201.037102998401</v>
      </c>
      <c r="G402" s="141">
        <f t="shared" si="116"/>
        <v>1.2594417346261988</v>
      </c>
      <c r="H402" s="69">
        <v>613.25505780464471</v>
      </c>
      <c r="I402" s="158">
        <v>1530.7858113177842</v>
      </c>
      <c r="J402" s="141">
        <f t="shared" si="117"/>
        <v>0.86031468707989944</v>
      </c>
      <c r="K402" s="69">
        <v>625.33899524242815</v>
      </c>
      <c r="L402" s="158">
        <v>2610.9664587500638</v>
      </c>
      <c r="M402" s="141">
        <f t="shared" si="118"/>
        <v>1.0751065504988055E-2</v>
      </c>
      <c r="N402" s="69">
        <v>641.02743748293005</v>
      </c>
      <c r="O402" s="159">
        <v>4361.2452075947522</v>
      </c>
      <c r="P402" s="141">
        <f t="shared" si="119"/>
        <v>-0.97555268118336702</v>
      </c>
    </row>
    <row r="403" spans="1:16" s="96" customFormat="1" ht="18" customHeight="1" x14ac:dyDescent="0.25">
      <c r="A403" s="97">
        <v>43293</v>
      </c>
      <c r="B403" s="69">
        <v>629.87468244174318</v>
      </c>
      <c r="C403" s="158">
        <v>1045.0926451401365</v>
      </c>
      <c r="D403" s="141">
        <f t="shared" si="115"/>
        <v>0.57299297823059092</v>
      </c>
      <c r="E403" s="69">
        <v>618.44799435821142</v>
      </c>
      <c r="F403" s="159">
        <v>1207.7453325625379</v>
      </c>
      <c r="G403" s="141">
        <f t="shared" si="116"/>
        <v>0.55853641385346098</v>
      </c>
      <c r="H403" s="69">
        <v>616.43455674704649</v>
      </c>
      <c r="I403" s="158">
        <v>1538.7223652951004</v>
      </c>
      <c r="J403" s="141">
        <f t="shared" si="117"/>
        <v>0.51846273454050351</v>
      </c>
      <c r="K403" s="69">
        <v>627.95200687098918</v>
      </c>
      <c r="L403" s="158">
        <v>2621.8765183663709</v>
      </c>
      <c r="M403" s="141">
        <f t="shared" si="118"/>
        <v>0.41785521907968803</v>
      </c>
      <c r="N403" s="69">
        <v>643.3764148479072</v>
      </c>
      <c r="O403" s="159">
        <v>4377.2265301977004</v>
      </c>
      <c r="P403" s="141">
        <f t="shared" si="119"/>
        <v>0.36643944199967748</v>
      </c>
    </row>
    <row r="404" spans="1:16" s="96" customFormat="1" ht="18" customHeight="1" x14ac:dyDescent="0.25">
      <c r="A404" s="97">
        <v>43325</v>
      </c>
      <c r="B404" s="69">
        <v>631.05709566135658</v>
      </c>
      <c r="C404" s="158">
        <v>1047.0545137368299</v>
      </c>
      <c r="D404" s="141">
        <f t="shared" si="115"/>
        <v>0.18772197908161203</v>
      </c>
      <c r="E404" s="69">
        <v>619.43246810674702</v>
      </c>
      <c r="F404" s="159">
        <v>1209.6678767144647</v>
      </c>
      <c r="G404" s="141">
        <f t="shared" si="116"/>
        <v>0.15918456483268173</v>
      </c>
      <c r="H404" s="69">
        <v>617.29676844611902</v>
      </c>
      <c r="I404" s="158">
        <v>1540.8745879608493</v>
      </c>
      <c r="J404" s="141">
        <f t="shared" si="117"/>
        <v>0.13987075994286169</v>
      </c>
      <c r="K404" s="69">
        <v>628.50259347897122</v>
      </c>
      <c r="L404" s="158">
        <v>2624.1753725510857</v>
      </c>
      <c r="M404" s="141">
        <f t="shared" si="118"/>
        <v>8.7679727424672116E-2</v>
      </c>
      <c r="N404" s="69">
        <v>643.57674086826148</v>
      </c>
      <c r="O404" s="159">
        <v>4378.5894529762591</v>
      </c>
      <c r="P404" s="141">
        <f t="shared" si="119"/>
        <v>3.1136674539378184E-2</v>
      </c>
    </row>
    <row r="405" spans="1:16" s="96" customFormat="1" ht="18" customHeight="1" x14ac:dyDescent="0.25">
      <c r="A405" s="97">
        <v>43357</v>
      </c>
      <c r="B405" s="69">
        <v>634.49407805968792</v>
      </c>
      <c r="C405" s="158">
        <v>1052.7571798799549</v>
      </c>
      <c r="D405" s="141">
        <f t="shared" si="115"/>
        <v>0.54463889590359305</v>
      </c>
      <c r="E405" s="69">
        <v>624.79192071097782</v>
      </c>
      <c r="F405" s="159">
        <v>1220.1341631716907</v>
      </c>
      <c r="G405" s="141">
        <f t="shared" si="116"/>
        <v>0.86521983915561762</v>
      </c>
      <c r="H405" s="69">
        <v>623.80402273308357</v>
      </c>
      <c r="I405" s="158">
        <v>1557.1177683575702</v>
      </c>
      <c r="J405" s="141">
        <f t="shared" si="117"/>
        <v>1.0541533051185326</v>
      </c>
      <c r="K405" s="69">
        <v>637.61946450175776</v>
      </c>
      <c r="L405" s="158">
        <v>2662.2408772299004</v>
      </c>
      <c r="M405" s="141">
        <f t="shared" si="118"/>
        <v>1.4505701515600045</v>
      </c>
      <c r="N405" s="69">
        <v>656.16713498553895</v>
      </c>
      <c r="O405" s="159">
        <v>4464.2484946879749</v>
      </c>
      <c r="P405" s="141">
        <f t="shared" si="119"/>
        <v>1.9563159010829612</v>
      </c>
    </row>
    <row r="406" spans="1:16" s="96" customFormat="1" ht="18" customHeight="1" x14ac:dyDescent="0.25">
      <c r="A406" s="97">
        <v>43389</v>
      </c>
      <c r="B406" s="69">
        <v>639.48395346864959</v>
      </c>
      <c r="C406" s="158">
        <v>1061.0364173782073</v>
      </c>
      <c r="D406" s="141">
        <f t="shared" si="115"/>
        <v>0.78643372436524306</v>
      </c>
      <c r="E406" s="69">
        <v>630.05750482340966</v>
      </c>
      <c r="F406" s="159">
        <v>1230.4171371533662</v>
      </c>
      <c r="G406" s="141">
        <f t="shared" si="116"/>
        <v>0.84277404010599799</v>
      </c>
      <c r="H406" s="69">
        <v>629.0953888995665</v>
      </c>
      <c r="I406" s="158">
        <v>1570.3258913841221</v>
      </c>
      <c r="J406" s="141">
        <f t="shared" si="117"/>
        <v>0.84824175119930789</v>
      </c>
      <c r="K406" s="69">
        <v>642.84144275710878</v>
      </c>
      <c r="L406" s="158">
        <v>2684.0441074406722</v>
      </c>
      <c r="M406" s="141">
        <f t="shared" si="118"/>
        <v>0.81898037090686326</v>
      </c>
      <c r="N406" s="69">
        <v>661.79904812373763</v>
      </c>
      <c r="O406" s="159">
        <v>4502.5653478323666</v>
      </c>
      <c r="P406" s="141">
        <f t="shared" si="119"/>
        <v>0.85830466628336044</v>
      </c>
    </row>
    <row r="407" spans="1:16" s="96" customFormat="1" ht="18" customHeight="1" x14ac:dyDescent="0.25">
      <c r="A407" s="97">
        <v>43421</v>
      </c>
      <c r="B407" s="69">
        <v>639.93248002769701</v>
      </c>
      <c r="C407" s="158">
        <v>1061.7806159006709</v>
      </c>
      <c r="D407" s="141">
        <f t="shared" si="115"/>
        <v>7.0138829381805046E-2</v>
      </c>
      <c r="E407" s="69">
        <v>630.01060091615375</v>
      </c>
      <c r="F407" s="159">
        <v>1230.3255401628612</v>
      </c>
      <c r="G407" s="141">
        <f t="shared" si="116"/>
        <v>-7.4443851389216498E-3</v>
      </c>
      <c r="H407" s="69">
        <v>628.75065322977434</v>
      </c>
      <c r="I407" s="158">
        <v>1569.465374270962</v>
      </c>
      <c r="J407" s="141">
        <f t="shared" si="117"/>
        <v>-5.4798632429198246E-2</v>
      </c>
      <c r="K407" s="69">
        <v>641.81299214508772</v>
      </c>
      <c r="L407" s="158">
        <v>2679.7500364281541</v>
      </c>
      <c r="M407" s="141">
        <f t="shared" si="118"/>
        <v>-0.15998511353125799</v>
      </c>
      <c r="N407" s="69">
        <v>659.90428598506298</v>
      </c>
      <c r="O407" s="159">
        <v>4489.674289176166</v>
      </c>
      <c r="P407" s="141">
        <f t="shared" si="119"/>
        <v>-0.28630475429760605</v>
      </c>
    </row>
    <row r="408" spans="1:16" s="96" customFormat="1" ht="18" customHeight="1" x14ac:dyDescent="0.25">
      <c r="A408" s="97">
        <v>43453</v>
      </c>
      <c r="B408" s="69">
        <v>637.25684170382658</v>
      </c>
      <c r="C408" s="158">
        <v>1057.3411773722132</v>
      </c>
      <c r="D408" s="141">
        <f t="shared" si="115"/>
        <v>-0.4181125989658252</v>
      </c>
      <c r="E408" s="69">
        <v>626.18545534677116</v>
      </c>
      <c r="F408" s="159">
        <v>1222.8555479404945</v>
      </c>
      <c r="G408" s="141">
        <f t="shared" si="116"/>
        <v>-0.6071557468747546</v>
      </c>
      <c r="H408" s="69">
        <v>624.25162802448278</v>
      </c>
      <c r="I408" s="158">
        <v>1558.2350650197411</v>
      </c>
      <c r="J408" s="141">
        <f t="shared" si="117"/>
        <v>-0.71554998506657697</v>
      </c>
      <c r="K408" s="69">
        <v>635.99851715646253</v>
      </c>
      <c r="L408" s="158">
        <v>2655.4729654537841</v>
      </c>
      <c r="M408" s="141">
        <f t="shared" si="118"/>
        <v>-0.90594535476633542</v>
      </c>
      <c r="N408" s="69">
        <v>652.20914493249427</v>
      </c>
      <c r="O408" s="159">
        <v>4437.3202165189014</v>
      </c>
      <c r="P408" s="141">
        <f t="shared" si="119"/>
        <v>-1.1660995717101663</v>
      </c>
    </row>
    <row r="409" spans="1:16" s="96" customFormat="1" ht="18" customHeight="1" x14ac:dyDescent="0.25">
      <c r="A409" s="26" t="s">
        <v>76</v>
      </c>
      <c r="B409" s="69"/>
      <c r="C409" s="142"/>
      <c r="D409" s="147">
        <f>((D397/100)+1)*((D398/100)+1)*((D399/100)+1)*((D400/100)+1)*((D401/100)+1)*((D402/100)+1)*((D403/100)+1)*((D404/100)+1)*((D405/100)+1)*((D406/100)+1)*((D407/100)+1)*((D408/100)+1)-1</f>
        <v>5.0018181479001056E-2</v>
      </c>
      <c r="E409" s="69"/>
      <c r="F409" s="142"/>
      <c r="G409" s="147">
        <f>((G397/100)+1)*((G398/100)+1)*((G399/100)+1)*((G400/100)+1)*((G401/100)+1)*((G402/100)+1)*((G403/100)+1)*((G404/100)+1)*((G405/100)+1)*((G406/100)+1)*((G407/100)+1)*((G408/100)+1)-1</f>
        <v>4.8500991337422583E-2</v>
      </c>
      <c r="H409" s="69"/>
      <c r="I409" s="142"/>
      <c r="J409" s="147">
        <f>((J397/100)+1)*((J398/100)+1)*((J399/100)+1)*((J400/100)+1)*((J401/100)+1)*((J402/100)+1)*((J403/100)+1)*((J404/100)+1)*((J405/100)+1)*((J406/100)+1)*((J407/100)+1)*((J408/100)+1)-1</f>
        <v>4.6661023462364781E-2</v>
      </c>
      <c r="K409" s="69"/>
      <c r="L409" s="158"/>
      <c r="M409" s="147">
        <f>((M397/100)+1)*((M398/100)+1)*((M399/100)+1)*((M400/100)+1)*((M401/100)+1)*((M402/100)+1)*((M403/100)+1)*((M404/100)+1)*((M405/100)+1)*((M406/100)+1)*((M407/100)+1)*((M408/100)+1)-1</f>
        <v>4.1448034867609396E-2</v>
      </c>
      <c r="N409" s="69"/>
      <c r="O409" s="147"/>
      <c r="P409" s="147">
        <f>((P397/100)+1)*((P398/100)+1)*((P399/100)+1)*((P400/100)+1)*((P401/100)+1)*((P402/100)+1)*((P403/100)+1)*((P404/100)+1)*((P405/100)+1)*((P406/100)+1)*((P407/100)+1)*((P408/100)+1)-1</f>
        <v>3.7475718003719738E-2</v>
      </c>
    </row>
    <row r="410" spans="1:16" s="96" customFormat="1" ht="18" customHeight="1" x14ac:dyDescent="0.25">
      <c r="A410" s="97">
        <v>43466</v>
      </c>
      <c r="B410" s="69">
        <v>636.80711403368787</v>
      </c>
      <c r="C410" s="158">
        <v>1056.5949859575082</v>
      </c>
      <c r="D410" s="141">
        <f>((C410/C408)-1)*100</f>
        <v>-7.0572434959870201E-2</v>
      </c>
      <c r="E410" s="69">
        <v>625.86439649596502</v>
      </c>
      <c r="F410" s="159">
        <v>1222.2285634048885</v>
      </c>
      <c r="G410" s="141">
        <f>((F410/F408)-1)*100</f>
        <v>-5.1272166746263448E-2</v>
      </c>
      <c r="H410" s="69">
        <v>624.00238938331574</v>
      </c>
      <c r="I410" s="158">
        <v>1557.6129242470315</v>
      </c>
      <c r="J410" s="141">
        <f>((I410/I408)-1)*100</f>
        <v>-3.9925989773670345E-2</v>
      </c>
      <c r="K410" s="69">
        <v>636.07805313981783</v>
      </c>
      <c r="L410" s="158">
        <v>2655.8050505890224</v>
      </c>
      <c r="M410" s="141">
        <f>((L410/L408)-1)*100</f>
        <v>1.2505686917485548E-2</v>
      </c>
      <c r="N410" s="69">
        <v>652.65610030178595</v>
      </c>
      <c r="O410" s="159">
        <v>4440.3610878581776</v>
      </c>
      <c r="P410" s="141">
        <f>((O410/O408)-1)*100</f>
        <v>6.8529454510768417E-2</v>
      </c>
    </row>
    <row r="411" spans="1:16" s="96" customFormat="1" ht="18" customHeight="1" x14ac:dyDescent="0.25">
      <c r="A411" s="97">
        <v>43498</v>
      </c>
      <c r="B411" s="69">
        <v>638.26042665500893</v>
      </c>
      <c r="C411" s="158">
        <v>1059.0063328078754</v>
      </c>
      <c r="D411" s="141">
        <f t="shared" ref="D411:D421" si="120">((C411/C410)-1)*100</f>
        <v>0.22821865354414328</v>
      </c>
      <c r="E411" s="69">
        <v>627.3235046872087</v>
      </c>
      <c r="F411" s="159">
        <v>1225.4603916460292</v>
      </c>
      <c r="G411" s="141">
        <f t="shared" ref="G411:G421" si="121">((F411/F410)-1)*100</f>
        <v>0.26442093875940209</v>
      </c>
      <c r="H411" s="69">
        <v>625.59229004181941</v>
      </c>
      <c r="I411" s="158">
        <v>1561.9639658067722</v>
      </c>
      <c r="J411" s="141">
        <f t="shared" ref="J411:J421" si="122">((I411/I410)-1)*100</f>
        <v>0.27934036062546852</v>
      </c>
      <c r="K411" s="69">
        <v>638.10697322343879</v>
      </c>
      <c r="L411" s="158">
        <v>2664.2763634707094</v>
      </c>
      <c r="M411" s="141">
        <f t="shared" ref="M411:M421" si="123">((L411/L410)-1)*100</f>
        <v>0.31897344572817676</v>
      </c>
      <c r="N411" s="69">
        <v>655.0829159391883</v>
      </c>
      <c r="O411" s="159">
        <v>4457.2543721560642</v>
      </c>
      <c r="P411" s="141">
        <f t="shared" ref="P411:P421" si="124">((O411/O410)-1)*100</f>
        <v>0.38044843569320363</v>
      </c>
    </row>
    <row r="412" spans="1:16" s="96" customFormat="1" ht="18" customHeight="1" x14ac:dyDescent="0.25">
      <c r="A412" s="97">
        <v>43530</v>
      </c>
      <c r="B412" s="69">
        <v>642.8759172427649</v>
      </c>
      <c r="C412" s="158">
        <v>1066.664388293259</v>
      </c>
      <c r="D412" s="141">
        <f t="shared" si="120"/>
        <v>0.72313594811834747</v>
      </c>
      <c r="E412" s="69">
        <v>632.78232825496264</v>
      </c>
      <c r="F412" s="159">
        <v>1235.7383489796416</v>
      </c>
      <c r="G412" s="141">
        <f t="shared" si="121"/>
        <v>0.83870171599811361</v>
      </c>
      <c r="H412" s="69">
        <v>631.27666227862358</v>
      </c>
      <c r="I412" s="158">
        <v>1575.7707096481884</v>
      </c>
      <c r="J412" s="141">
        <f t="shared" si="122"/>
        <v>0.88393485020539231</v>
      </c>
      <c r="K412" s="69">
        <v>644.249297242387</v>
      </c>
      <c r="L412" s="158">
        <v>2689.9222964994524</v>
      </c>
      <c r="M412" s="141">
        <f t="shared" si="123"/>
        <v>0.96258531511101975</v>
      </c>
      <c r="N412" s="69">
        <v>662.47058629449555</v>
      </c>
      <c r="O412" s="159">
        <v>4507.1341735294936</v>
      </c>
      <c r="P412" s="141">
        <f t="shared" si="124"/>
        <v>1.1190701092812283</v>
      </c>
    </row>
    <row r="413" spans="1:16" s="96" customFormat="1" ht="18" customHeight="1" x14ac:dyDescent="0.25">
      <c r="A413" s="97">
        <v>43562</v>
      </c>
      <c r="B413" s="69">
        <v>645.11243836484357</v>
      </c>
      <c r="C413" s="158">
        <v>1070.375240373111</v>
      </c>
      <c r="D413" s="141">
        <f t="shared" si="120"/>
        <v>0.34789312557717</v>
      </c>
      <c r="E413" s="69">
        <v>635.28469315175823</v>
      </c>
      <c r="F413" s="159">
        <v>1240.623684443261</v>
      </c>
      <c r="G413" s="141">
        <f t="shared" si="121"/>
        <v>0.39533736795116514</v>
      </c>
      <c r="H413" s="69">
        <v>633.9567211547984</v>
      </c>
      <c r="I413" s="158">
        <v>1582.4587726679756</v>
      </c>
      <c r="J413" s="141">
        <f t="shared" si="122"/>
        <v>0.424431230942246</v>
      </c>
      <c r="K413" s="69">
        <v>647.14615682486749</v>
      </c>
      <c r="L413" s="158">
        <v>2702.0175012813525</v>
      </c>
      <c r="M413" s="141">
        <f t="shared" si="123"/>
        <v>0.44964885408178557</v>
      </c>
      <c r="N413" s="69">
        <v>665.73094386775426</v>
      </c>
      <c r="O413" s="159">
        <v>4529.312480468564</v>
      </c>
      <c r="P413" s="141">
        <f t="shared" si="124"/>
        <v>0.49207114954163966</v>
      </c>
    </row>
    <row r="414" spans="1:16" s="96" customFormat="1" ht="18" customHeight="1" x14ac:dyDescent="0.25">
      <c r="A414" s="97">
        <v>43594</v>
      </c>
      <c r="B414" s="69">
        <v>661.64156736977918</v>
      </c>
      <c r="C414" s="158">
        <v>1097.800491197077</v>
      </c>
      <c r="D414" s="141">
        <f t="shared" si="120"/>
        <v>2.5622090076005577</v>
      </c>
      <c r="E414" s="69">
        <v>650.43012827075211</v>
      </c>
      <c r="F414" s="159">
        <v>1270.202116820275</v>
      </c>
      <c r="G414" s="141">
        <f t="shared" si="121"/>
        <v>2.3841582865063105</v>
      </c>
      <c r="H414" s="69">
        <v>648.61697813243063</v>
      </c>
      <c r="I414" s="158">
        <v>1619.0549991700734</v>
      </c>
      <c r="J414" s="141">
        <f t="shared" si="122"/>
        <v>2.3126180052323031</v>
      </c>
      <c r="K414" s="69">
        <v>661.2804733219441</v>
      </c>
      <c r="L414" s="158">
        <v>2761.0322541945598</v>
      </c>
      <c r="M414" s="141">
        <f t="shared" si="123"/>
        <v>2.1840995805993524</v>
      </c>
      <c r="N414" s="69">
        <v>678.64954546033925</v>
      </c>
      <c r="O414" s="159">
        <v>4617.2081017266555</v>
      </c>
      <c r="P414" s="141">
        <f t="shared" si="124"/>
        <v>1.9405952147730554</v>
      </c>
    </row>
    <row r="415" spans="1:16" s="96" customFormat="1" ht="18" customHeight="1" x14ac:dyDescent="0.25">
      <c r="A415" s="97">
        <v>43626</v>
      </c>
      <c r="B415" s="69">
        <v>662.59046402329989</v>
      </c>
      <c r="C415" s="158">
        <v>1099.3749074122966</v>
      </c>
      <c r="D415" s="141">
        <f t="shared" si="120"/>
        <v>0.14341551382461848</v>
      </c>
      <c r="E415" s="69">
        <v>650.88045751950426</v>
      </c>
      <c r="F415" s="159">
        <v>1271.0815489685856</v>
      </c>
      <c r="G415" s="141">
        <f t="shared" si="121"/>
        <v>6.9235607204953808E-2</v>
      </c>
      <c r="H415" s="69">
        <v>648.71877555093852</v>
      </c>
      <c r="I415" s="158">
        <v>1619.3091023232355</v>
      </c>
      <c r="J415" s="141">
        <f t="shared" si="122"/>
        <v>1.5694534978272223E-2</v>
      </c>
      <c r="K415" s="69">
        <v>660.57407518461548</v>
      </c>
      <c r="L415" s="158">
        <v>2758.0828429838066</v>
      </c>
      <c r="M415" s="141">
        <f t="shared" si="123"/>
        <v>-0.10682277276089502</v>
      </c>
      <c r="N415" s="69">
        <v>677.04472952791343</v>
      </c>
      <c r="O415" s="159">
        <v>4606.2896988859811</v>
      </c>
      <c r="P415" s="141">
        <f t="shared" si="124"/>
        <v>-0.23647196747730304</v>
      </c>
    </row>
    <row r="416" spans="1:16" s="96" customFormat="1" ht="18" customHeight="1" x14ac:dyDescent="0.25">
      <c r="A416" s="97">
        <v>43658</v>
      </c>
      <c r="B416" s="69">
        <v>665.18544408820378</v>
      </c>
      <c r="C416" s="158">
        <v>1103.680517172008</v>
      </c>
      <c r="D416" s="141">
        <f t="shared" si="120"/>
        <v>0.3916416256803501</v>
      </c>
      <c r="E416" s="110">
        <v>652.86032826663541</v>
      </c>
      <c r="F416" s="159">
        <v>1275.3390331703513</v>
      </c>
      <c r="G416" s="141">
        <f t="shared" si="121"/>
        <v>0.334949728852596</v>
      </c>
      <c r="H416" s="110">
        <v>650.37123974382621</v>
      </c>
      <c r="I416" s="158">
        <v>1624.0828072016745</v>
      </c>
      <c r="J416" s="141">
        <f t="shared" si="122"/>
        <v>0.29479886647894027</v>
      </c>
      <c r="K416" s="110">
        <v>661.87161459096751</v>
      </c>
      <c r="L416" s="158">
        <v>2763.5004355130859</v>
      </c>
      <c r="M416" s="141">
        <f t="shared" si="123"/>
        <v>0.19642602625447037</v>
      </c>
      <c r="N416" s="110">
        <v>677.10707323998918</v>
      </c>
      <c r="O416" s="159">
        <v>4610.5086681079347</v>
      </c>
      <c r="P416" s="141">
        <f t="shared" si="124"/>
        <v>9.1591486809305955E-2</v>
      </c>
    </row>
    <row r="417" spans="1:16" s="96" customFormat="1" ht="18" customHeight="1" x14ac:dyDescent="0.25">
      <c r="A417" s="97">
        <v>43690</v>
      </c>
      <c r="B417" s="69">
        <v>666.68194889325412</v>
      </c>
      <c r="C417" s="158">
        <v>1106.1635288071352</v>
      </c>
      <c r="D417" s="141">
        <f t="shared" si="120"/>
        <v>0.22497557911862476</v>
      </c>
      <c r="E417" s="110">
        <v>654.62811225966084</v>
      </c>
      <c r="F417" s="159">
        <v>1278.4002120765113</v>
      </c>
      <c r="G417" s="141">
        <f t="shared" si="121"/>
        <v>0.24002863760472781</v>
      </c>
      <c r="H417" s="110">
        <v>652.20328059702922</v>
      </c>
      <c r="I417" s="158">
        <v>1628.0070018613424</v>
      </c>
      <c r="J417" s="141">
        <f t="shared" si="122"/>
        <v>0.24162528180624587</v>
      </c>
      <c r="K417" s="110">
        <v>663.58982309596445</v>
      </c>
      <c r="L417" s="158">
        <v>2770.674440028743</v>
      </c>
      <c r="M417" s="141">
        <f t="shared" si="123"/>
        <v>0.25959845793637193</v>
      </c>
      <c r="N417" s="110">
        <v>679.65284038762218</v>
      </c>
      <c r="O417" s="159">
        <v>4624.0340422988684</v>
      </c>
      <c r="P417" s="141">
        <f t="shared" si="124"/>
        <v>0.29335969552539698</v>
      </c>
    </row>
    <row r="418" spans="1:16" s="96" customFormat="1" ht="18" customHeight="1" x14ac:dyDescent="0.25">
      <c r="A418" s="97">
        <v>43722</v>
      </c>
      <c r="B418" s="69">
        <v>666.81034739151016</v>
      </c>
      <c r="C418" s="158">
        <v>1106.3765685274402</v>
      </c>
      <c r="D418" s="141">
        <f t="shared" si="120"/>
        <v>1.9259333250198907E-2</v>
      </c>
      <c r="E418" s="110">
        <v>655.85216035554231</v>
      </c>
      <c r="F418" s="159">
        <v>1280.7906125436791</v>
      </c>
      <c r="G418" s="141">
        <f t="shared" si="121"/>
        <v>0.18698373518610811</v>
      </c>
      <c r="H418" s="110">
        <v>654.19491616318896</v>
      </c>
      <c r="I418" s="158">
        <v>1632.9784528541927</v>
      </c>
      <c r="J418" s="141">
        <f t="shared" si="122"/>
        <v>0.3053703692408094</v>
      </c>
      <c r="K418" s="110">
        <v>667.45389992018659</v>
      </c>
      <c r="L418" s="158">
        <v>2786.8080492532345</v>
      </c>
      <c r="M418" s="141">
        <f t="shared" si="123"/>
        <v>0.58229898797941271</v>
      </c>
      <c r="N418" s="110">
        <v>685.64036031870114</v>
      </c>
      <c r="O418" s="159">
        <v>4664.7702746001451</v>
      </c>
      <c r="P418" s="141">
        <f t="shared" si="124"/>
        <v>0.88096739618777065</v>
      </c>
    </row>
    <row r="419" spans="1:16" s="96" customFormat="1" ht="18" customHeight="1" x14ac:dyDescent="0.25">
      <c r="A419" s="97">
        <v>43754</v>
      </c>
      <c r="B419" s="69">
        <v>668.9538661836458</v>
      </c>
      <c r="C419" s="158">
        <v>1109.9331104663802</v>
      </c>
      <c r="D419" s="141">
        <f t="shared" si="120"/>
        <v>0.32145853772678201</v>
      </c>
      <c r="E419" s="110">
        <v>658.42553064512663</v>
      </c>
      <c r="F419" s="159">
        <v>1285.8160568567869</v>
      </c>
      <c r="G419" s="141">
        <f t="shared" si="121"/>
        <v>0.39237048303524258</v>
      </c>
      <c r="H419" s="110">
        <v>656.94550488842845</v>
      </c>
      <c r="I419" s="158">
        <v>1639.8443761593187</v>
      </c>
      <c r="J419" s="141">
        <f t="shared" si="122"/>
        <v>0.4204540049579597</v>
      </c>
      <c r="K419" s="110">
        <v>670.65290518098254</v>
      </c>
      <c r="L419" s="158">
        <v>2800.1647973544223</v>
      </c>
      <c r="M419" s="141">
        <f t="shared" si="123"/>
        <v>0.47928482569035147</v>
      </c>
      <c r="N419" s="110">
        <v>689.64533019773501</v>
      </c>
      <c r="O419" s="159">
        <v>4692.0181811173488</v>
      </c>
      <c r="P419" s="141">
        <f t="shared" si="124"/>
        <v>0.58412108020773346</v>
      </c>
    </row>
    <row r="420" spans="1:16" s="96" customFormat="1" ht="18" customHeight="1" x14ac:dyDescent="0.25">
      <c r="A420" s="97">
        <v>43786</v>
      </c>
      <c r="B420" s="69">
        <v>670.93</v>
      </c>
      <c r="C420" s="158">
        <v>1113.22</v>
      </c>
      <c r="D420" s="141">
        <f t="shared" si="120"/>
        <v>0.29613401948507256</v>
      </c>
      <c r="E420" s="110">
        <v>660.54</v>
      </c>
      <c r="F420" s="159">
        <v>1289.95</v>
      </c>
      <c r="G420" s="141">
        <f t="shared" si="121"/>
        <v>0.32150346242516559</v>
      </c>
      <c r="H420" s="110">
        <v>659.09</v>
      </c>
      <c r="I420" s="158">
        <v>1645.19</v>
      </c>
      <c r="J420" s="141">
        <f t="shared" si="122"/>
        <v>0.32598360663962378</v>
      </c>
      <c r="K420" s="110">
        <v>672.8260809371227</v>
      </c>
      <c r="L420" s="158">
        <v>2809.24</v>
      </c>
      <c r="M420" s="141">
        <f t="shared" si="123"/>
        <v>0.32409530518173746</v>
      </c>
      <c r="N420" s="110">
        <v>692.06</v>
      </c>
      <c r="O420" s="159">
        <v>4708.43</v>
      </c>
      <c r="P420" s="141">
        <f t="shared" si="124"/>
        <v>0.34978165576380338</v>
      </c>
    </row>
    <row r="421" spans="1:16" s="96" customFormat="1" ht="18" customHeight="1" x14ac:dyDescent="0.25">
      <c r="A421" s="97">
        <v>43818</v>
      </c>
      <c r="B421" s="69">
        <v>674.14237743943158</v>
      </c>
      <c r="C421" s="158">
        <v>1118.5419260035092</v>
      </c>
      <c r="D421" s="141">
        <f t="shared" si="120"/>
        <v>0.47806597110267024</v>
      </c>
      <c r="E421" s="110">
        <v>663.9744790884356</v>
      </c>
      <c r="F421" s="159">
        <v>1296.6524030721087</v>
      </c>
      <c r="G421" s="141">
        <f t="shared" si="121"/>
        <v>0.51958626862347312</v>
      </c>
      <c r="H421" s="110">
        <v>662.5630370497887</v>
      </c>
      <c r="I421" s="158">
        <v>1653.8666633264486</v>
      </c>
      <c r="J421" s="141">
        <f t="shared" si="122"/>
        <v>0.52739582215115544</v>
      </c>
      <c r="K421" s="110">
        <v>676.42598982373124</v>
      </c>
      <c r="L421" s="158">
        <v>2824.2690519753878</v>
      </c>
      <c r="M421" s="141">
        <f t="shared" si="123"/>
        <v>0.53498640114009177</v>
      </c>
      <c r="N421" s="110">
        <v>696.09854817921951</v>
      </c>
      <c r="O421" s="159">
        <v>4735.9228010285096</v>
      </c>
      <c r="P421" s="141">
        <f t="shared" si="124"/>
        <v>0.58390590979391366</v>
      </c>
    </row>
    <row r="422" spans="1:16" s="96" customFormat="1" ht="18" customHeight="1" x14ac:dyDescent="0.25">
      <c r="A422" s="26" t="s">
        <v>77</v>
      </c>
      <c r="B422" s="69"/>
      <c r="C422" s="71"/>
      <c r="D422" s="197">
        <f>((D410/100)+1)*((D411/100)+1)*((D412/100)+1)*((D413/100)+1)*((D414/100)+1)*((D415/100)+1)*((D416/100)+1)*((D417/100)+1)*((D418/100)+1)*((D419/100)+1)*((D420/100)+1)*((D421/100)+1)-1</f>
        <v>5.7881741429381295E-2</v>
      </c>
      <c r="E422" s="58"/>
      <c r="F422" s="58"/>
      <c r="G422" s="197">
        <f>((G410/100)+1)*((G411/100)+1)*((G412/100)+1)*((G413/100)+1)*((G414/100)+1)*((G415/100)+1)*((G416/100)+1)*((G417/100)+1)*((G418/100)+1)*((G419/100)+1)*((G420/100)+1)*((G421/100)+1)-1</f>
        <v>6.0347974260656745E-2</v>
      </c>
      <c r="H422" s="58"/>
      <c r="I422" s="58"/>
      <c r="J422" s="197">
        <f>((J410/100)+1)*((J411/100)+1)*((J412/100)+1)*((J413/100)+1)*((J414/100)+1)*((J415/100)+1)*((J416/100)+1)*((J417/100)+1)*((J418/100)+1)*((J419/100)+1)*((J420/100)+1)*((J421/100)+1)-1</f>
        <v>6.137174066577411E-2</v>
      </c>
      <c r="K422" s="58"/>
      <c r="L422" s="58"/>
      <c r="M422" s="197">
        <f>((M410/100)+1)*((M411/100)+1)*((M412/100)+1)*((M413/100)+1)*((M414/100)+1)*((M415/100)+1)*((M416/100)+1)*((M417/100)+1)*((M418/100)+1)*((M419/100)+1)*((M420/100)+1)*((M421/100)+1)-1</f>
        <v>6.3565356799917261E-2</v>
      </c>
      <c r="N422" s="58"/>
      <c r="O422" s="58"/>
      <c r="P422" s="197">
        <f>((P410/100)+1)*((P411/100)+1)*((P412/100)+1)*((P413/100)+1)*((P414/100)+1)*((P415/100)+1)*((P416/100)+1)*((P417/100)+1)*((P418/100)+1)*((P419/100)+1)*((P420/100)+1)*((P421/100)+1)-1</f>
        <v>6.7293449636109726E-2</v>
      </c>
    </row>
    <row r="423" spans="1:16" s="96" customFormat="1" ht="18" customHeight="1" x14ac:dyDescent="0.25">
      <c r="A423" s="97">
        <v>43831</v>
      </c>
      <c r="B423" s="69">
        <v>678.61017486314677</v>
      </c>
      <c r="C423" s="158">
        <v>1125.9549279190649</v>
      </c>
      <c r="D423" s="141">
        <f>((C423/C421)-1)*100</f>
        <v>0.6627379576232828</v>
      </c>
      <c r="E423" s="110">
        <v>668.66017850632272</v>
      </c>
      <c r="F423" s="158">
        <v>1305.8029406328567</v>
      </c>
      <c r="G423" s="141">
        <f>((F423/F421)-1)*100</f>
        <v>0.70570474701376895</v>
      </c>
      <c r="H423" s="110">
        <v>667.32144060589701</v>
      </c>
      <c r="I423" s="158">
        <v>1665.7444237387156</v>
      </c>
      <c r="J423" s="141">
        <f>((I423/I421)-1)*100</f>
        <v>0.71818125823861489</v>
      </c>
      <c r="K423" s="110">
        <v>681.11864718605375</v>
      </c>
      <c r="L423" s="158">
        <v>2843.8622183517796</v>
      </c>
      <c r="M423" s="141">
        <f>((L423/L421)-1)*100</f>
        <v>0.69374291244268527</v>
      </c>
      <c r="N423" s="110">
        <v>701.04026706476259</v>
      </c>
      <c r="O423" s="109">
        <v>4769.5439013849646</v>
      </c>
      <c r="P423" s="141">
        <f>((O423/O421)-1)*100</f>
        <v>0.70991656260008806</v>
      </c>
    </row>
    <row r="424" spans="1:16" s="96" customFormat="1" ht="18" customHeight="1" x14ac:dyDescent="0.25">
      <c r="A424" s="97">
        <v>43863</v>
      </c>
      <c r="B424" s="69">
        <v>678.53408912247698</v>
      </c>
      <c r="C424" s="158">
        <v>1125.8286859058665</v>
      </c>
      <c r="D424" s="141">
        <f t="shared" ref="D424:D434" si="125">((C424/C423)-1)*100</f>
        <v>-1.1211995264470698E-2</v>
      </c>
      <c r="E424" s="110">
        <v>667.79147748447758</v>
      </c>
      <c r="F424" s="158">
        <v>1304.1064849662575</v>
      </c>
      <c r="G424" s="141">
        <f t="shared" ref="G424:G431" si="126">((F424/F423)-1)*100</f>
        <v>-0.12991666765407306</v>
      </c>
      <c r="H424" s="110">
        <v>665.98239367533688</v>
      </c>
      <c r="I424" s="158">
        <v>1662.4019416573972</v>
      </c>
      <c r="J424" s="141">
        <f t="shared" ref="J424:J434" si="127">((I424/I423)-1)*100</f>
        <v>-0.20065995921608737</v>
      </c>
      <c r="K424" s="110">
        <v>678.73831998016681</v>
      </c>
      <c r="L424" s="158">
        <v>2833.9236817457077</v>
      </c>
      <c r="M424" s="141">
        <f t="shared" ref="M424:M432" si="128">((L424/L423)-1)*100</f>
        <v>-0.34947321083058647</v>
      </c>
      <c r="N424" s="110">
        <v>697.2928491706125</v>
      </c>
      <c r="O424" s="109">
        <v>4744.0482558383546</v>
      </c>
      <c r="P424" s="141">
        <f t="shared" ref="P424:P434" si="129">((O424/O423)-1)*100</f>
        <v>-0.53455101942151417</v>
      </c>
    </row>
    <row r="425" spans="1:16" s="96" customFormat="1" ht="18" customHeight="1" x14ac:dyDescent="0.25">
      <c r="A425" s="97">
        <v>43895</v>
      </c>
      <c r="B425" s="69">
        <v>677.98255956959838</v>
      </c>
      <c r="C425" s="158">
        <v>1124.9135840683766</v>
      </c>
      <c r="D425" s="141">
        <f t="shared" si="125"/>
        <v>-8.1282512068303614E-2</v>
      </c>
      <c r="E425" s="110">
        <v>666.03465494072884</v>
      </c>
      <c r="F425" s="158">
        <v>1300.6756480216652</v>
      </c>
      <c r="G425" s="141">
        <f t="shared" si="126"/>
        <v>-0.26307950954489456</v>
      </c>
      <c r="H425" s="110">
        <v>663.39197562592881</v>
      </c>
      <c r="I425" s="158">
        <v>1655.9358307872956</v>
      </c>
      <c r="J425" s="141">
        <f t="shared" si="127"/>
        <v>-0.38896194163818842</v>
      </c>
      <c r="K425" s="110">
        <v>674.32817426717361</v>
      </c>
      <c r="L425" s="158">
        <v>2815.5100810868175</v>
      </c>
      <c r="M425" s="141">
        <f t="shared" si="128"/>
        <v>-0.6497564058446037</v>
      </c>
      <c r="N425" s="110">
        <v>690.74663155147311</v>
      </c>
      <c r="O425" s="109">
        <v>4699.510910710902</v>
      </c>
      <c r="P425" s="141">
        <f t="shared" si="129"/>
        <v>-0.93880463953210924</v>
      </c>
    </row>
    <row r="426" spans="1:16" s="96" customFormat="1" ht="18" customHeight="1" x14ac:dyDescent="0.25">
      <c r="A426" s="97">
        <v>43927</v>
      </c>
      <c r="B426" s="69">
        <v>681.47824690706216</v>
      </c>
      <c r="C426" s="158">
        <v>1130.7136538726281</v>
      </c>
      <c r="D426" s="141">
        <f t="shared" si="125"/>
        <v>0.51560136586445982</v>
      </c>
      <c r="E426" s="110">
        <v>667.17225322386275</v>
      </c>
      <c r="F426" s="158">
        <v>1302.8972236906297</v>
      </c>
      <c r="G426" s="141">
        <f t="shared" si="126"/>
        <v>0.17080166545315745</v>
      </c>
      <c r="H426" s="110">
        <v>662.88436899723104</v>
      </c>
      <c r="I426" s="158">
        <v>1654.6687608870109</v>
      </c>
      <c r="J426" s="141">
        <f t="shared" si="127"/>
        <v>-7.6516847858909554E-2</v>
      </c>
      <c r="K426" s="110">
        <v>669.94017065222283</v>
      </c>
      <c r="L426" s="158">
        <v>2797.1889299245286</v>
      </c>
      <c r="M426" s="141">
        <f t="shared" si="128"/>
        <v>-0.65072227179583386</v>
      </c>
      <c r="N426" s="110">
        <v>682.02261748816898</v>
      </c>
      <c r="O426" s="109">
        <v>4640.1568763906662</v>
      </c>
      <c r="P426" s="141">
        <f t="shared" si="129"/>
        <v>-1.2629832220403814</v>
      </c>
    </row>
    <row r="427" spans="1:16" s="96" customFormat="1" ht="18" customHeight="1" x14ac:dyDescent="0.25">
      <c r="A427" s="97">
        <v>43959</v>
      </c>
      <c r="B427" s="69">
        <v>682.3456078239418</v>
      </c>
      <c r="C427" s="158">
        <v>1132.1527854017743</v>
      </c>
      <c r="D427" s="141">
        <f t="shared" si="125"/>
        <v>0.12727639081895337</v>
      </c>
      <c r="E427" s="110">
        <v>666.81309200838018</v>
      </c>
      <c r="F427" s="158">
        <v>1302.1958303874035</v>
      </c>
      <c r="G427" s="141">
        <f t="shared" si="126"/>
        <v>-5.3833356190557957E-2</v>
      </c>
      <c r="H427" s="110">
        <v>661.65906087236374</v>
      </c>
      <c r="I427" s="158">
        <v>1651.6101896315961</v>
      </c>
      <c r="J427" s="141">
        <f t="shared" si="127"/>
        <v>-0.18484492653231266</v>
      </c>
      <c r="K427" s="110">
        <v>666.90041509594971</v>
      </c>
      <c r="L427" s="158">
        <v>2784.4970941992497</v>
      </c>
      <c r="M427" s="141">
        <f t="shared" si="128"/>
        <v>-0.45373537659543217</v>
      </c>
      <c r="N427" s="110">
        <v>676.91039542472708</v>
      </c>
      <c r="O427" s="109">
        <v>4605.3757536638559</v>
      </c>
      <c r="P427" s="141">
        <f t="shared" si="129"/>
        <v>-0.74956781965235253</v>
      </c>
    </row>
    <row r="428" spans="1:16" s="96" customFormat="1" ht="18" customHeight="1" x14ac:dyDescent="0.25">
      <c r="A428" s="97">
        <v>43991</v>
      </c>
      <c r="B428" s="69">
        <v>685.78128068649903</v>
      </c>
      <c r="C428" s="158">
        <v>1137.8532787536381</v>
      </c>
      <c r="D428" s="141">
        <f t="shared" si="125"/>
        <v>0.5035091928728308</v>
      </c>
      <c r="E428" s="110">
        <v>671.12816229781697</v>
      </c>
      <c r="F428" s="158">
        <v>1310.6225793611063</v>
      </c>
      <c r="G428" s="141">
        <f t="shared" si="126"/>
        <v>0.64711841161371186</v>
      </c>
      <c r="H428" s="110">
        <v>666.43951249733152</v>
      </c>
      <c r="I428" s="158">
        <v>1663.5429856616663</v>
      </c>
      <c r="J428" s="141">
        <f t="shared" si="127"/>
        <v>0.72249469668941302</v>
      </c>
      <c r="K428" s="110">
        <v>672.62544651832343</v>
      </c>
      <c r="L428" s="158">
        <v>2808.4007130888936</v>
      </c>
      <c r="M428" s="141">
        <f t="shared" si="128"/>
        <v>0.85845372004305087</v>
      </c>
      <c r="N428" s="110">
        <v>684.12914749935874</v>
      </c>
      <c r="O428" s="109">
        <v>4654.488702734996</v>
      </c>
      <c r="P428" s="141">
        <f t="shared" si="129"/>
        <v>1.0664265349481505</v>
      </c>
    </row>
    <row r="429" spans="1:16" s="96" customFormat="1" ht="18" customHeight="1" x14ac:dyDescent="0.25">
      <c r="A429" s="97">
        <v>44023</v>
      </c>
      <c r="B429" s="69">
        <v>691.30959875206509</v>
      </c>
      <c r="C429" s="158">
        <v>1147.0259042160887</v>
      </c>
      <c r="D429" s="141">
        <f t="shared" si="125"/>
        <v>0.80613429110105717</v>
      </c>
      <c r="E429" s="110">
        <v>677.55710136952666</v>
      </c>
      <c r="F429" s="158">
        <v>1323.1774283185257</v>
      </c>
      <c r="G429" s="141">
        <f t="shared" si="126"/>
        <v>0.95793015892795541</v>
      </c>
      <c r="H429" s="110">
        <v>673.41614559687071</v>
      </c>
      <c r="I429" s="158">
        <v>1680.9578130220416</v>
      </c>
      <c r="J429" s="141">
        <f t="shared" si="127"/>
        <v>1.0468516600097733</v>
      </c>
      <c r="K429" s="110">
        <v>680.62144802713692</v>
      </c>
      <c r="L429" s="158">
        <v>2841.7862718057827</v>
      </c>
      <c r="M429" s="141">
        <f t="shared" si="128"/>
        <v>1.188774755728117</v>
      </c>
      <c r="N429" s="110">
        <v>693.65177854279591</v>
      </c>
      <c r="O429" s="109">
        <v>4719.2761464128489</v>
      </c>
      <c r="P429" s="141">
        <f t="shared" si="129"/>
        <v>1.3919347068085841</v>
      </c>
    </row>
    <row r="430" spans="1:16" s="96" customFormat="1" ht="18" customHeight="1" x14ac:dyDescent="0.25">
      <c r="A430" s="97">
        <v>44055</v>
      </c>
      <c r="B430" s="69">
        <v>697.75876914571211</v>
      </c>
      <c r="C430" s="158">
        <v>1157.7264145454262</v>
      </c>
      <c r="D430" s="141">
        <f t="shared" si="125"/>
        <v>0.93289177602755569</v>
      </c>
      <c r="E430" s="110">
        <v>683.465389425539</v>
      </c>
      <c r="F430" s="158">
        <v>1334.7155162227302</v>
      </c>
      <c r="G430" s="141">
        <f t="shared" si="126"/>
        <v>0.87199854360173745</v>
      </c>
      <c r="H430" s="110">
        <v>678.85841958618232</v>
      </c>
      <c r="I430" s="158">
        <v>1694.542626874153</v>
      </c>
      <c r="J430" s="141">
        <f t="shared" si="127"/>
        <v>0.80815911897804682</v>
      </c>
      <c r="K430" s="110">
        <v>684.7192263801943</v>
      </c>
      <c r="L430" s="158">
        <v>2858.8956507452449</v>
      </c>
      <c r="M430" s="141">
        <f t="shared" si="128"/>
        <v>0.60206424069289</v>
      </c>
      <c r="N430" s="110">
        <v>696.61226738173491</v>
      </c>
      <c r="O430" s="109">
        <v>4739.4179016732141</v>
      </c>
      <c r="P430" s="141">
        <f t="shared" si="129"/>
        <v>0.4267975561395243</v>
      </c>
    </row>
    <row r="431" spans="1:16" s="96" customFormat="1" ht="18" customHeight="1" x14ac:dyDescent="0.25">
      <c r="A431" s="97">
        <v>44087</v>
      </c>
      <c r="B431" s="69">
        <v>710.49458454657974</v>
      </c>
      <c r="C431" s="158">
        <v>1178.8577719032296</v>
      </c>
      <c r="D431" s="141">
        <f t="shared" si="125"/>
        <v>1.8252461974015199</v>
      </c>
      <c r="E431" s="110">
        <v>695.6388676148606</v>
      </c>
      <c r="F431" s="158">
        <v>1358.4886735428736</v>
      </c>
      <c r="G431" s="141">
        <f t="shared" si="126"/>
        <v>1.781140402669612</v>
      </c>
      <c r="H431" s="110">
        <v>690.26294218349983</v>
      </c>
      <c r="I431" s="158">
        <v>1723.0101970224091</v>
      </c>
      <c r="J431" s="141">
        <f t="shared" si="127"/>
        <v>1.6799559773110539</v>
      </c>
      <c r="K431" s="110">
        <v>694.10519581020458</v>
      </c>
      <c r="L431" s="158">
        <v>2898.0847170773541</v>
      </c>
      <c r="M431" s="141">
        <f t="shared" si="128"/>
        <v>1.3707763807991213</v>
      </c>
      <c r="N431" s="110">
        <v>704.82128511581038</v>
      </c>
      <c r="O431" s="109">
        <v>4795.2681463871932</v>
      </c>
      <c r="P431" s="141">
        <f t="shared" si="129"/>
        <v>1.1784199214477598</v>
      </c>
    </row>
    <row r="432" spans="1:16" s="96" customFormat="1" ht="18" customHeight="1" x14ac:dyDescent="0.25">
      <c r="A432" s="97">
        <v>44119</v>
      </c>
      <c r="B432" s="69">
        <v>726.0729782236458</v>
      </c>
      <c r="C432" s="158">
        <v>1204.7055557701499</v>
      </c>
      <c r="D432" s="141">
        <f t="shared" si="125"/>
        <v>2.1926125850779909</v>
      </c>
      <c r="E432" s="110">
        <v>712.64734417925422</v>
      </c>
      <c r="F432" s="158">
        <v>1391.7039291052477</v>
      </c>
      <c r="G432" s="141">
        <f>((F432/F431)-1)*100</f>
        <v>2.445015273903639</v>
      </c>
      <c r="H432" s="110">
        <v>707.56228527066685</v>
      </c>
      <c r="I432" s="158">
        <v>1766.1922117582574</v>
      </c>
      <c r="J432" s="141">
        <f t="shared" si="127"/>
        <v>2.5061961217915263</v>
      </c>
      <c r="K432" s="110">
        <v>712.32783525122727</v>
      </c>
      <c r="L432" s="158">
        <v>2974.1693699334605</v>
      </c>
      <c r="M432" s="141">
        <f t="shared" si="128"/>
        <v>2.625342606714276</v>
      </c>
      <c r="N432" s="110">
        <v>725.86753583910217</v>
      </c>
      <c r="O432" s="109">
        <v>4938.4568068682638</v>
      </c>
      <c r="P432" s="141">
        <f t="shared" si="129"/>
        <v>2.9860407407863221</v>
      </c>
    </row>
    <row r="433" spans="1:16" s="96" customFormat="1" ht="18" customHeight="1" x14ac:dyDescent="0.25">
      <c r="A433" s="97">
        <v>44151</v>
      </c>
      <c r="B433" s="69">
        <v>737.49729705287814</v>
      </c>
      <c r="C433" s="158">
        <v>1223.6608684966159</v>
      </c>
      <c r="D433" s="141">
        <f t="shared" si="125"/>
        <v>1.5734394712198396</v>
      </c>
      <c r="E433" s="110">
        <v>723.590344670023</v>
      </c>
      <c r="F433" s="158">
        <v>1413.0741298133457</v>
      </c>
      <c r="G433" s="141">
        <f>((F433/F432)-1)*100</f>
        <v>1.5355421696507943</v>
      </c>
      <c r="H433" s="110">
        <v>718.02685761187058</v>
      </c>
      <c r="I433" s="158">
        <v>1792.3135109755335</v>
      </c>
      <c r="J433" s="141">
        <f t="shared" si="127"/>
        <v>1.4789612955699916</v>
      </c>
      <c r="K433" s="110">
        <v>721.15486439523295</v>
      </c>
      <c r="L433" s="158">
        <v>3011.0247031219387</v>
      </c>
      <c r="M433" s="141">
        <f>((L433/L432)-1)*100</f>
        <v>1.2391807124724208</v>
      </c>
      <c r="N433" s="110">
        <v>733.51589012003762</v>
      </c>
      <c r="O433" s="109">
        <v>4990.4925646272359</v>
      </c>
      <c r="P433" s="141">
        <f t="shared" si="129"/>
        <v>1.0536845778746473</v>
      </c>
    </row>
    <row r="434" spans="1:16" s="96" customFormat="1" ht="18" customHeight="1" x14ac:dyDescent="0.25">
      <c r="A434" s="97">
        <v>44183</v>
      </c>
      <c r="B434" s="69">
        <v>744.69845417911472</v>
      </c>
      <c r="C434" s="158">
        <v>1235.6090806710658</v>
      </c>
      <c r="D434" s="141">
        <f t="shared" si="125"/>
        <v>0.9764316635482162</v>
      </c>
      <c r="E434" s="110">
        <v>730.63896092008179</v>
      </c>
      <c r="F434" s="158">
        <v>1426.8391245335033</v>
      </c>
      <c r="G434" s="141">
        <f>((F434/F433)-1)*100</f>
        <v>0.97411695747171567</v>
      </c>
      <c r="H434" s="110">
        <v>725.02327361372613</v>
      </c>
      <c r="I434" s="158">
        <v>1809.7777197242674</v>
      </c>
      <c r="J434" s="141">
        <f t="shared" si="127"/>
        <v>0.97439474967904172</v>
      </c>
      <c r="K434" s="110">
        <v>727.41978770812034</v>
      </c>
      <c r="L434" s="158">
        <v>3037.1825227382387</v>
      </c>
      <c r="M434" s="141">
        <f>((L434/L433)-1)*100</f>
        <v>0.86873480610034637</v>
      </c>
      <c r="N434" s="110">
        <v>739.15375190974271</v>
      </c>
      <c r="O434" s="109">
        <v>5028.8498895616895</v>
      </c>
      <c r="P434" s="141">
        <f t="shared" si="129"/>
        <v>0.76860799686049308</v>
      </c>
    </row>
    <row r="435" spans="1:16" s="96" customFormat="1" ht="18" customHeight="1" x14ac:dyDescent="0.25">
      <c r="A435" s="26" t="s">
        <v>78</v>
      </c>
      <c r="B435" s="69"/>
      <c r="C435" s="71"/>
      <c r="D435" s="197">
        <f>((D423/100)+1)*((D424/100)+1)*((D425/100)+1)*((D426/100)+1)*((D427/100)+1)*((D428/100)+1)*((D429/100)+1)*((D430/100)+1)*((D431/100)+1)*((D432/100)+1)*((D433/100)+1)*((D434/100)+1)-1</f>
        <v>0.10466049769437902</v>
      </c>
      <c r="E435" s="58"/>
      <c r="F435" s="58"/>
      <c r="G435" s="197">
        <f>((G423/100)+1)*((G424/100)+1)*((G425/100)+1)*((G426/100)+1)*((G427/100)+1)*((G428/100)+1)*((G429/100)+1)*((G430/100)+1)*((G431/100)+1)*((G432/100)+1)*((G433/100)+1)*((G434/100)+1)-1</f>
        <v>0.10040217497993176</v>
      </c>
      <c r="H435" s="58"/>
      <c r="I435" s="58"/>
      <c r="J435" s="197">
        <f>((J423/100)+1)*((J424/100)+1)*((J425/100)+1)*((J426/100)+1)*((J427/100)+1)*((J428/100)+1)*((J429/100)+1)*((J430/100)+1)*((J431/100)+1)*((J432/100)+1)*((J433/100)+1)*((J434/100)+1)-1</f>
        <v>9.4270632485107475E-2</v>
      </c>
      <c r="K435" s="58"/>
      <c r="L435" s="58"/>
      <c r="M435" s="197">
        <f>((M423/100)+1)*((M424/100)+1)*((M425/100)+1)*((M426/100)+1)*((M427/100)+1)*((M428/100)+1)*((M429/100)+1)*((M430/100)+1)*((M431/100)+1)*((M432/100)+1)*((M433/100)+1)*((M434/100)+1)-1</f>
        <v>7.5387106130675674E-2</v>
      </c>
      <c r="N435" s="58"/>
      <c r="O435" s="58"/>
      <c r="P435" s="197">
        <f>((P423/100)+1)*((P424/100)+1)*((P425/100)+1)*((P426/100)+1)*((P427/100)+1)*((P428/100)+1)*((P429/100)+1)*((P430/100)+1)*((P431/100)+1)*((P432/100)+1)*((P433/100)+1)*((P434/100)+1)-1</f>
        <v>6.1852167115047374E-2</v>
      </c>
    </row>
    <row r="436" spans="1:16" s="96" customFormat="1" ht="18" customHeight="1" x14ac:dyDescent="0.25">
      <c r="A436" s="97">
        <v>44197</v>
      </c>
      <c r="B436" s="69">
        <v>747.62958210781494</v>
      </c>
      <c r="C436" s="158">
        <v>1240.4724294063644</v>
      </c>
      <c r="D436" s="141">
        <f>((B436/B434)-1)*100</f>
        <v>0.39359930348334959</v>
      </c>
      <c r="E436" s="110">
        <v>733.72620468332218</v>
      </c>
      <c r="F436" s="158">
        <v>1432.8680942763929</v>
      </c>
      <c r="G436" s="141">
        <f>((E436/E434)-1)*100</f>
        <v>0.42254025974095555</v>
      </c>
      <c r="H436" s="110">
        <v>728.27995915843439</v>
      </c>
      <c r="I436" s="158">
        <v>1817.9069441967235</v>
      </c>
      <c r="J436" s="141">
        <f>((H436/H434)-1)*100</f>
        <v>0.44918358668351033</v>
      </c>
      <c r="K436" s="110">
        <v>730.96785923023026</v>
      </c>
      <c r="L436" s="158">
        <v>3051.9967208099333</v>
      </c>
      <c r="M436" s="141">
        <f>((K436/K434)-1)*100</f>
        <v>0.4877612050242508</v>
      </c>
      <c r="N436" s="110">
        <v>743.01651243006688</v>
      </c>
      <c r="O436" s="109">
        <v>5055.1302713710866</v>
      </c>
      <c r="P436" s="141">
        <f>((N436/N434)-1)*100</f>
        <v>0.52259229021620612</v>
      </c>
    </row>
    <row r="437" spans="1:16" s="96" customFormat="1" ht="18" customHeight="1" x14ac:dyDescent="0.25">
      <c r="A437" s="97">
        <v>44229</v>
      </c>
      <c r="B437" s="69">
        <v>760.58663056606918</v>
      </c>
      <c r="C437" s="158">
        <v>1261.9708582588341</v>
      </c>
      <c r="D437" s="141">
        <f t="shared" ref="D437:D447" si="130">((B437/B436)-1)*100</f>
        <v>1.7330839721087621</v>
      </c>
      <c r="E437" s="110">
        <v>749.61964850870208</v>
      </c>
      <c r="F437" s="158">
        <v>1463.9058416271096</v>
      </c>
      <c r="G437" s="141">
        <f t="shared" ref="G437:G447" si="131">((E437/E436)-1)*100</f>
        <v>2.1661273270510373</v>
      </c>
      <c r="H437" s="110">
        <v>745.75660960485129</v>
      </c>
      <c r="I437" s="158">
        <v>1861.5315473569603</v>
      </c>
      <c r="J437" s="141">
        <f t="shared" ref="J437:J443" si="132">((H437/H436)-1)*100</f>
        <v>2.399715964532656</v>
      </c>
      <c r="K437" s="110">
        <v>751.74743823606411</v>
      </c>
      <c r="L437" s="158">
        <v>3138.7573166210836</v>
      </c>
      <c r="M437" s="141">
        <f t="shared" ref="M437:M447" si="133">((K437/K436)-1)*100</f>
        <v>2.8427486576108052</v>
      </c>
      <c r="N437" s="110">
        <v>768.92113070409448</v>
      </c>
      <c r="O437" s="109">
        <v>5231.3729494470654</v>
      </c>
      <c r="P437" s="141">
        <f t="shared" ref="P437:P447" si="134">((N437/N436)-1)*100</f>
        <v>3.4864121914741197</v>
      </c>
    </row>
    <row r="438" spans="1:16" s="96" customFormat="1" ht="18" customHeight="1" x14ac:dyDescent="0.25">
      <c r="A438" s="97">
        <v>44261</v>
      </c>
      <c r="B438" s="69">
        <v>773.57674941526466</v>
      </c>
      <c r="C438" s="158">
        <v>1283.5241577439997</v>
      </c>
      <c r="D438" s="141">
        <f t="shared" si="130"/>
        <v>1.707907860479696</v>
      </c>
      <c r="E438" s="110">
        <v>763.08532579927407</v>
      </c>
      <c r="F438" s="158">
        <v>1490.2024891154058</v>
      </c>
      <c r="G438" s="141">
        <f t="shared" si="131"/>
        <v>1.7963346234801447</v>
      </c>
      <c r="H438" s="110">
        <v>759.09071323222372</v>
      </c>
      <c r="I438" s="158">
        <v>1894.8156701369555</v>
      </c>
      <c r="J438" s="141">
        <f t="shared" si="132"/>
        <v>1.7879967077244707</v>
      </c>
      <c r="K438" s="110">
        <v>764.84428155081559</v>
      </c>
      <c r="L438" s="158">
        <v>3193.440326749158</v>
      </c>
      <c r="M438" s="141">
        <f t="shared" si="133"/>
        <v>1.7421866239388351</v>
      </c>
      <c r="N438" s="110">
        <v>782.99859102565188</v>
      </c>
      <c r="O438" s="109">
        <v>5327.149280961944</v>
      </c>
      <c r="P438" s="141">
        <f t="shared" si="134"/>
        <v>1.8308067966173347</v>
      </c>
    </row>
    <row r="439" spans="1:16" s="96" customFormat="1" ht="18" customHeight="1" x14ac:dyDescent="0.25">
      <c r="A439" s="97">
        <v>44293</v>
      </c>
      <c r="B439" s="69">
        <v>782.53055976730616</v>
      </c>
      <c r="C439" s="158">
        <v>1298.3803848725818</v>
      </c>
      <c r="D439" s="141">
        <f t="shared" si="130"/>
        <v>1.15745598078143</v>
      </c>
      <c r="E439" s="110">
        <v>771.09828915721334</v>
      </c>
      <c r="F439" s="158">
        <v>1505.8507233789653</v>
      </c>
      <c r="G439" s="141">
        <f t="shared" si="131"/>
        <v>1.0500743608909291</v>
      </c>
      <c r="H439" s="110">
        <v>766.30825786175649</v>
      </c>
      <c r="I439" s="158">
        <v>1912.8318524265785</v>
      </c>
      <c r="J439" s="141">
        <f t="shared" si="132"/>
        <v>0.95081450789988864</v>
      </c>
      <c r="K439" s="110">
        <v>770.13748215764656</v>
      </c>
      <c r="L439" s="158">
        <v>3215.5409303401957</v>
      </c>
      <c r="M439" s="141">
        <f t="shared" si="133"/>
        <v>0.69206251971949406</v>
      </c>
      <c r="N439" s="110">
        <v>786.62123723958928</v>
      </c>
      <c r="O439" s="109">
        <v>5351.7960394554384</v>
      </c>
      <c r="P439" s="141">
        <f t="shared" si="134"/>
        <v>0.46266318425836062</v>
      </c>
    </row>
    <row r="440" spans="1:16" s="96" customFormat="1" ht="18" customHeight="1" x14ac:dyDescent="0.25">
      <c r="A440" s="97">
        <v>44325</v>
      </c>
      <c r="B440" s="69">
        <v>793.77668865740532</v>
      </c>
      <c r="C440" s="158">
        <v>1317.0400435586221</v>
      </c>
      <c r="D440" s="141">
        <f t="shared" si="130"/>
        <v>1.4371488435471758</v>
      </c>
      <c r="E440" s="110">
        <v>784.24705442795369</v>
      </c>
      <c r="F440" s="158">
        <v>1531.5284845319893</v>
      </c>
      <c r="G440" s="141">
        <f t="shared" si="131"/>
        <v>1.7051996425918148</v>
      </c>
      <c r="H440" s="110">
        <v>780.39111248808501</v>
      </c>
      <c r="I440" s="158">
        <v>1947.9849812438247</v>
      </c>
      <c r="J440" s="141">
        <f t="shared" si="132"/>
        <v>1.8377532124766782</v>
      </c>
      <c r="K440" s="110">
        <v>786.20545971559443</v>
      </c>
      <c r="L440" s="158">
        <v>3282.6292628813108</v>
      </c>
      <c r="M440" s="141">
        <f t="shared" si="133"/>
        <v>2.0863778130797206</v>
      </c>
      <c r="N440" s="110">
        <v>806.07922145441216</v>
      </c>
      <c r="O440" s="109">
        <v>5484.178891489928</v>
      </c>
      <c r="P440" s="141">
        <f t="shared" si="134"/>
        <v>2.4736154191698168</v>
      </c>
    </row>
    <row r="441" spans="1:16" s="96" customFormat="1" ht="18" customHeight="1" x14ac:dyDescent="0.25">
      <c r="A441" s="97">
        <v>44357</v>
      </c>
      <c r="B441" s="69">
        <v>833.00703473959209</v>
      </c>
      <c r="C441" s="158"/>
      <c r="D441" s="141">
        <f t="shared" si="130"/>
        <v>4.9422396302089666</v>
      </c>
      <c r="E441" s="110">
        <v>820.64907915626475</v>
      </c>
      <c r="F441" s="158"/>
      <c r="G441" s="141">
        <f t="shared" si="131"/>
        <v>4.6416527193542834</v>
      </c>
      <c r="H441" s="110">
        <v>815.22047254746087</v>
      </c>
      <c r="I441" s="158"/>
      <c r="J441" s="141">
        <f t="shared" si="132"/>
        <v>4.4630646738570645</v>
      </c>
      <c r="K441" s="110">
        <v>818.44992727298006</v>
      </c>
      <c r="L441" s="158"/>
      <c r="M441" s="141">
        <f t="shared" si="133"/>
        <v>4.101277491643196</v>
      </c>
      <c r="N441" s="110">
        <v>835.43358872375211</v>
      </c>
      <c r="O441" s="109"/>
      <c r="P441" s="141">
        <f t="shared" si="134"/>
        <v>3.641623116940762</v>
      </c>
    </row>
    <row r="442" spans="1:16" s="96" customFormat="1" ht="18" customHeight="1" x14ac:dyDescent="0.25">
      <c r="A442" s="97">
        <v>44389</v>
      </c>
      <c r="B442" s="69">
        <v>836.53535939782114</v>
      </c>
      <c r="C442" s="158"/>
      <c r="D442" s="141">
        <f t="shared" si="130"/>
        <v>0.42356480930945128</v>
      </c>
      <c r="E442" s="110">
        <v>824.82200348104857</v>
      </c>
      <c r="F442" s="158"/>
      <c r="G442" s="141">
        <f t="shared" si="131"/>
        <v>0.50849070946064057</v>
      </c>
      <c r="H442" s="110">
        <v>819.82112691841633</v>
      </c>
      <c r="I442" s="158"/>
      <c r="J442" s="141">
        <f t="shared" si="132"/>
        <v>0.56434480314007107</v>
      </c>
      <c r="K442" s="110">
        <v>824.32857633681465</v>
      </c>
      <c r="L442" s="158"/>
      <c r="M442" s="141">
        <f t="shared" si="133"/>
        <v>0.71826618439834178</v>
      </c>
      <c r="N442" s="110">
        <v>842.85862652399965</v>
      </c>
      <c r="O442" s="109"/>
      <c r="P442" s="141">
        <f t="shared" si="134"/>
        <v>0.88876457691753341</v>
      </c>
    </row>
    <row r="443" spans="1:16" s="96" customFormat="1" ht="18" customHeight="1" x14ac:dyDescent="0.25">
      <c r="A443" s="97">
        <v>44421</v>
      </c>
      <c r="B443" s="69">
        <v>847.41979445438778</v>
      </c>
      <c r="C443" s="158"/>
      <c r="D443" s="141">
        <f t="shared" si="130"/>
        <v>1.30113269382921</v>
      </c>
      <c r="E443" s="110">
        <v>836.39865682965001</v>
      </c>
      <c r="F443" s="158"/>
      <c r="G443" s="141">
        <f t="shared" si="131"/>
        <v>1.403533525990297</v>
      </c>
      <c r="H443" s="110">
        <v>831.38688545707146</v>
      </c>
      <c r="I443" s="158"/>
      <c r="J443" s="141">
        <f t="shared" si="132"/>
        <v>1.4107660999331806</v>
      </c>
      <c r="K443" s="110">
        <v>836.3312454265116</v>
      </c>
      <c r="L443" s="158"/>
      <c r="M443" s="141">
        <f t="shared" si="133"/>
        <v>1.4560539855399623</v>
      </c>
      <c r="N443" s="110">
        <v>856.53838291952525</v>
      </c>
      <c r="O443" s="109"/>
      <c r="P443" s="141">
        <f t="shared" si="134"/>
        <v>1.6230190882594142</v>
      </c>
    </row>
    <row r="444" spans="1:16" s="96" customFormat="1" ht="18" customHeight="1" x14ac:dyDescent="0.25">
      <c r="A444" s="97">
        <v>44453</v>
      </c>
      <c r="B444" s="69">
        <v>851.9099801440683</v>
      </c>
      <c r="C444" s="158"/>
      <c r="D444" s="141">
        <f t="shared" si="130"/>
        <v>0.5298655659290441</v>
      </c>
      <c r="E444" s="110">
        <v>842.30417276982166</v>
      </c>
      <c r="F444" s="158"/>
      <c r="G444" s="141">
        <f t="shared" si="131"/>
        <v>0.70606473264271941</v>
      </c>
      <c r="H444" s="110">
        <v>837.98877086176299</v>
      </c>
      <c r="I444" s="158"/>
      <c r="J444" s="141">
        <f>((H444/H443)-1)*100</f>
        <v>0.79408101332534287</v>
      </c>
      <c r="K444" s="110">
        <v>845.11946041459851</v>
      </c>
      <c r="L444" s="158"/>
      <c r="M444" s="141">
        <f t="shared" si="133"/>
        <v>1.0508055314381037</v>
      </c>
      <c r="N444" s="110">
        <v>868.41236669602165</v>
      </c>
      <c r="O444" s="109"/>
      <c r="P444" s="141">
        <f t="shared" si="134"/>
        <v>1.3862757365319389</v>
      </c>
    </row>
    <row r="445" spans="1:16" s="96" customFormat="1" ht="18" customHeight="1" x14ac:dyDescent="0.25">
      <c r="A445" s="97">
        <v>44485</v>
      </c>
      <c r="B445" s="69">
        <v>855.03319253671646</v>
      </c>
      <c r="C445" s="158"/>
      <c r="D445" s="141">
        <f t="shared" si="130"/>
        <v>0.36661295975426444</v>
      </c>
      <c r="E445" s="110">
        <v>849.65557436865538</v>
      </c>
      <c r="F445" s="158"/>
      <c r="G445" s="141">
        <f t="shared" si="131"/>
        <v>0.87277278642221567</v>
      </c>
      <c r="H445" s="110">
        <v>847.90517895002586</v>
      </c>
      <c r="I445" s="158"/>
      <c r="J445" s="141">
        <f>((H445/H444)-1)*100</f>
        <v>1.1833581108807945</v>
      </c>
      <c r="K445" s="110">
        <v>861.50068385956058</v>
      </c>
      <c r="L445" s="158"/>
      <c r="M445" s="141">
        <f t="shared" si="133"/>
        <v>1.9383322964691585</v>
      </c>
      <c r="N445" s="110">
        <v>892.9378159316833</v>
      </c>
      <c r="O445" s="109"/>
      <c r="P445" s="141">
        <f t="shared" si="134"/>
        <v>2.8241708865768045</v>
      </c>
    </row>
    <row r="446" spans="1:16" s="96" customFormat="1" ht="18" customHeight="1" x14ac:dyDescent="0.25">
      <c r="A446" s="97">
        <v>44517</v>
      </c>
      <c r="B446" s="69">
        <v>863.10599155822547</v>
      </c>
      <c r="C446" s="158"/>
      <c r="D446" s="141">
        <f t="shared" si="130"/>
        <v>0.94415036655577378</v>
      </c>
      <c r="E446" s="110">
        <v>858.925768450654</v>
      </c>
      <c r="F446" s="158"/>
      <c r="G446" s="141">
        <f t="shared" si="131"/>
        <v>1.0910531704434456</v>
      </c>
      <c r="H446" s="110">
        <v>857.69543574779266</v>
      </c>
      <c r="I446" s="158"/>
      <c r="J446" s="141">
        <f>((H446/H445)-1)*100</f>
        <v>1.1546405235890012</v>
      </c>
      <c r="K446" s="110">
        <v>872.43790363329799</v>
      </c>
      <c r="L446" s="158"/>
      <c r="M446" s="141">
        <f t="shared" si="133"/>
        <v>1.2695543925442143</v>
      </c>
      <c r="N446" s="110">
        <v>906.04090095137553</v>
      </c>
      <c r="O446" s="109"/>
      <c r="P446" s="141">
        <f t="shared" si="134"/>
        <v>1.4674129358067889</v>
      </c>
    </row>
    <row r="447" spans="1:16" s="96" customFormat="1" ht="18" customHeight="1" x14ac:dyDescent="0.25">
      <c r="A447" s="97">
        <v>44549</v>
      </c>
      <c r="B447" s="69">
        <v>860.6364832407312</v>
      </c>
      <c r="C447" s="158"/>
      <c r="D447" s="141">
        <f t="shared" si="130"/>
        <v>-0.28611877818573994</v>
      </c>
      <c r="E447" s="110">
        <v>856.54814207369486</v>
      </c>
      <c r="F447" s="158"/>
      <c r="G447" s="141">
        <f t="shared" si="131"/>
        <v>-0.27681395346281779</v>
      </c>
      <c r="H447" s="110">
        <v>855.49152762222025</v>
      </c>
      <c r="I447" s="158"/>
      <c r="J447" s="141">
        <f>((H447/H446)-1)*100</f>
        <v>-0.25695696091129205</v>
      </c>
      <c r="K447" s="110">
        <v>870.82359265654964</v>
      </c>
      <c r="L447" s="158"/>
      <c r="M447" s="141">
        <f t="shared" si="133"/>
        <v>-0.18503448440576609</v>
      </c>
      <c r="N447" s="110">
        <v>904.78181210628702</v>
      </c>
      <c r="O447" s="109"/>
      <c r="P447" s="141">
        <f t="shared" si="134"/>
        <v>-0.13896600515125312</v>
      </c>
    </row>
    <row r="448" spans="1:16" s="96" customFormat="1" ht="18" customHeight="1" x14ac:dyDescent="0.25">
      <c r="A448" s="26" t="s">
        <v>79</v>
      </c>
      <c r="B448" s="69"/>
      <c r="C448" s="71"/>
      <c r="D448" s="197">
        <f>((D436/100)+1)*((D437/100)+1)*((D438/100)+1)*((D439/100)+1)*((D440/100)+1)*((D441/100)+1)*((D442/100)+1)*((D443/100)+1)*((D444/100)+1)*((D445/100)+1)*((D446/100)+1)*((D447/100)+1)-1</f>
        <v>0.15568453031021212</v>
      </c>
      <c r="E448" s="58"/>
      <c r="F448" s="58"/>
      <c r="G448" s="197">
        <f>((G436/100)+1)*((G437/100)+1)*((G438/100)+1)*((G439/100)+1)*((G440/100)+1)*((G441/100)+1)*((G442/100)+1)*((G443/100)+1)*((G444/100)+1)*((G445/100)+1)*((G446/100)+1)*((G447/100)+1)-1</f>
        <v>0.1723274939993038</v>
      </c>
      <c r="H448" s="58"/>
      <c r="I448" s="58"/>
      <c r="J448" s="197">
        <f>((J436/100)+1)*((J437/100)+1)*((J438/100)+1)*((J439/100)+1)*((J440/100)+1)*((J441/100)+1)*((J442/100)+1)*((J443/100)+1)*((J444/100)+1)*((J445/100)+1)*((J446/100)+1)*((J447/100)+1)-1</f>
        <v>0.17995043574008718</v>
      </c>
      <c r="K448" s="58"/>
      <c r="L448" s="58"/>
      <c r="M448" s="197">
        <f>((M436/100)+1)*((M437/100)+1)*((M438/100)+1)*((M439/100)+1)*((M440/100)+1)*((M441/100)+1)*((M442/100)+1)*((M443/100)+1)*((M444/100)+1)*((M445/100)+1)*((M446/100)+1)*((M447/100)+1)-1</f>
        <v>0.19714036842502147</v>
      </c>
      <c r="N448" s="58"/>
      <c r="O448" s="58"/>
      <c r="P448" s="197">
        <f>((P436/100)+1)*((P437/100)+1)*((P438/100)+1)*((P439/100)+1)*((P440/100)+1)*((P441/100)+1)*((P442/100)+1)*((P443/100)+1)*((P444/100)+1)*((P445/100)+1)*((P446/100)+1)*((P447/100)+1)-1</f>
        <v>0.22407795369855488</v>
      </c>
    </row>
    <row r="449" spans="1:16" s="96" customFormat="1" ht="18" customHeight="1" x14ac:dyDescent="0.25">
      <c r="A449" s="97">
        <v>44562</v>
      </c>
      <c r="B449" s="69">
        <v>866.32962268943515</v>
      </c>
      <c r="C449" s="158"/>
      <c r="D449" s="141">
        <f>((B449/B447)-1)*100</f>
        <v>0.66150338262054298</v>
      </c>
      <c r="E449" s="110">
        <v>863.78437809828324</v>
      </c>
      <c r="F449" s="158"/>
      <c r="G449" s="141">
        <f>((E449/E447)-1)*100</f>
        <v>0.84481369687749996</v>
      </c>
      <c r="H449" s="110">
        <v>863.61791996711486</v>
      </c>
      <c r="I449" s="158"/>
      <c r="J449" s="141">
        <f>((H449/H447)-1)*100</f>
        <v>0.94990915543973209</v>
      </c>
      <c r="K449" s="110">
        <v>880.76738434460265</v>
      </c>
      <c r="L449" s="158"/>
      <c r="M449" s="141">
        <f>((K449/K447)-1)*100</f>
        <v>1.1418835883532097</v>
      </c>
      <c r="N449" s="110">
        <v>917.37808824068304</v>
      </c>
      <c r="O449" s="109"/>
      <c r="P449" s="141">
        <f>((N449/N447)-1)*100</f>
        <v>1.3921893616619663</v>
      </c>
    </row>
    <row r="450" spans="1:16" s="96" customFormat="1" ht="18" customHeight="1" x14ac:dyDescent="0.25">
      <c r="A450" s="97">
        <v>44594</v>
      </c>
      <c r="B450" s="69">
        <v>877.54674611181542</v>
      </c>
      <c r="C450" s="158"/>
      <c r="D450" s="141">
        <f t="shared" ref="D450:D460" si="135">((B450/B449)-1)*100</f>
        <v>1.2947870104635051</v>
      </c>
      <c r="E450" s="110">
        <v>874.95898630612692</v>
      </c>
      <c r="F450" s="158"/>
      <c r="G450" s="141">
        <f t="shared" ref="G450:G460" si="136">((E450/E449)-1)*100</f>
        <v>1.2936802854024432</v>
      </c>
      <c r="H450" s="110">
        <v>874.349804472855</v>
      </c>
      <c r="I450" s="158"/>
      <c r="J450" s="141">
        <f t="shared" ref="J450:J460" si="137">((H450/H449)-1)*100</f>
        <v>1.2426657967158361</v>
      </c>
      <c r="K450" s="110">
        <v>890.58575730966288</v>
      </c>
      <c r="L450" s="158"/>
      <c r="M450" s="141">
        <f t="shared" ref="M450:M460" si="138">((K450/K449)-1)*100</f>
        <v>1.1147521058998189</v>
      </c>
      <c r="N450" s="110">
        <v>927.24627117167427</v>
      </c>
      <c r="O450" s="109"/>
      <c r="P450" s="141">
        <f t="shared" ref="P450:P460" si="139">((N450/N449)-1)*100</f>
        <v>1.075694204765254</v>
      </c>
    </row>
    <row r="451" spans="1:16" s="96" customFormat="1" ht="18" customHeight="1" x14ac:dyDescent="0.25">
      <c r="A451" s="97">
        <v>44626</v>
      </c>
      <c r="B451" s="69">
        <v>888.29377948404783</v>
      </c>
      <c r="C451" s="158"/>
      <c r="D451" s="141">
        <f t="shared" si="135"/>
        <v>1.2246679074191524</v>
      </c>
      <c r="E451" s="110">
        <v>893.45901420654138</v>
      </c>
      <c r="F451" s="158"/>
      <c r="G451" s="141">
        <f t="shared" si="136"/>
        <v>2.1143880101760271</v>
      </c>
      <c r="H451" s="110">
        <v>897.63420295482319</v>
      </c>
      <c r="I451" s="158"/>
      <c r="J451" s="141">
        <f t="shared" si="137"/>
        <v>2.6630529752341259</v>
      </c>
      <c r="K451" s="110">
        <v>924.50489527673915</v>
      </c>
      <c r="L451" s="158"/>
      <c r="M451" s="141">
        <f t="shared" si="138"/>
        <v>3.8086324296877638</v>
      </c>
      <c r="N451" s="110">
        <v>974.95899648571424</v>
      </c>
      <c r="O451" s="109"/>
      <c r="P451" s="141">
        <f t="shared" si="139"/>
        <v>5.1456367954707316</v>
      </c>
    </row>
    <row r="452" spans="1:16" s="96" customFormat="1" ht="18" customHeight="1" x14ac:dyDescent="0.25">
      <c r="A452" s="97">
        <v>44658</v>
      </c>
      <c r="B452" s="69">
        <v>898.86376510456284</v>
      </c>
      <c r="C452" s="158"/>
      <c r="D452" s="141">
        <f t="shared" si="135"/>
        <v>1.1899200314849034</v>
      </c>
      <c r="E452" s="110">
        <v>904.37650095748415</v>
      </c>
      <c r="F452" s="158"/>
      <c r="G452" s="141">
        <f t="shared" si="136"/>
        <v>1.2219348148430065</v>
      </c>
      <c r="H452" s="110">
        <v>908.51076772543365</v>
      </c>
      <c r="I452" s="158"/>
      <c r="J452" s="141">
        <f t="shared" si="137"/>
        <v>1.2116923279891889</v>
      </c>
      <c r="K452" s="110">
        <v>935.03871485214086</v>
      </c>
      <c r="L452" s="158"/>
      <c r="M452" s="141">
        <f t="shared" si="138"/>
        <v>1.139401168043408</v>
      </c>
      <c r="N452" s="110">
        <v>985.99512946651748</v>
      </c>
      <c r="O452" s="109"/>
      <c r="P452" s="141">
        <f t="shared" si="139"/>
        <v>1.1319586793478997</v>
      </c>
    </row>
    <row r="453" spans="1:16" s="96" customFormat="1" ht="18" customHeight="1" x14ac:dyDescent="0.25">
      <c r="A453" s="97">
        <v>44690</v>
      </c>
      <c r="B453" s="69">
        <v>935.56283194337402</v>
      </c>
      <c r="C453" s="158"/>
      <c r="D453" s="141">
        <f t="shared" si="135"/>
        <v>4.0828285957819288</v>
      </c>
      <c r="E453" s="110">
        <v>939.24223439449941</v>
      </c>
      <c r="F453" s="158"/>
      <c r="G453" s="141">
        <f t="shared" si="136"/>
        <v>3.8552232836768896</v>
      </c>
      <c r="H453" s="110">
        <v>943.06288233097735</v>
      </c>
      <c r="I453" s="158"/>
      <c r="J453" s="141">
        <f t="shared" si="137"/>
        <v>3.803159613842455</v>
      </c>
      <c r="K453" s="110">
        <v>970.63123671065944</v>
      </c>
      <c r="L453" s="158"/>
      <c r="M453" s="141">
        <f t="shared" si="138"/>
        <v>3.8065292156535868</v>
      </c>
      <c r="N453" s="251">
        <v>1021.5292037228899</v>
      </c>
      <c r="O453" s="109"/>
      <c r="P453" s="141">
        <f t="shared" si="139"/>
        <v>3.603879288490841</v>
      </c>
    </row>
    <row r="454" spans="1:16" s="96" customFormat="1" ht="18" customHeight="1" x14ac:dyDescent="0.25">
      <c r="A454" s="97">
        <v>44722</v>
      </c>
      <c r="B454" s="69">
        <v>943.59463253932347</v>
      </c>
      <c r="C454" s="158"/>
      <c r="D454" s="141">
        <f t="shared" si="135"/>
        <v>0.85849932486796732</v>
      </c>
      <c r="E454" s="110">
        <v>951.87750147244515</v>
      </c>
      <c r="F454" s="158"/>
      <c r="G454" s="141">
        <f t="shared" si="136"/>
        <v>1.3452618094938362</v>
      </c>
      <c r="H454" s="110">
        <v>958.69250549376386</v>
      </c>
      <c r="I454" s="158"/>
      <c r="J454" s="141">
        <f t="shared" si="137"/>
        <v>1.6573256625427302</v>
      </c>
      <c r="K454" s="110">
        <v>993.14304126298191</v>
      </c>
      <c r="L454" s="158"/>
      <c r="M454" s="141">
        <f t="shared" si="138"/>
        <v>2.3192952895903174</v>
      </c>
      <c r="N454" s="251">
        <v>1052.5821649534075</v>
      </c>
      <c r="O454" s="109"/>
      <c r="P454" s="141">
        <f t="shared" si="139"/>
        <v>3.0398505610360838</v>
      </c>
    </row>
    <row r="455" spans="1:16" s="96" customFormat="1" ht="18" customHeight="1" x14ac:dyDescent="0.25">
      <c r="A455" s="97">
        <v>44754</v>
      </c>
      <c r="B455" s="69">
        <v>947.2619931933715</v>
      </c>
      <c r="C455" s="158"/>
      <c r="D455" s="141">
        <f t="shared" si="135"/>
        <v>0.38865849037088562</v>
      </c>
      <c r="E455" s="110">
        <v>954.48998402390259</v>
      </c>
      <c r="F455" s="158"/>
      <c r="G455" s="141">
        <f t="shared" si="136"/>
        <v>0.27445575165041536</v>
      </c>
      <c r="H455" s="110">
        <v>960.61480731182007</v>
      </c>
      <c r="I455" s="158"/>
      <c r="J455" s="141">
        <f t="shared" si="137"/>
        <v>0.20051286591273865</v>
      </c>
      <c r="K455" s="110">
        <v>993.61328937607993</v>
      </c>
      <c r="L455" s="158"/>
      <c r="M455" s="141">
        <f t="shared" si="138"/>
        <v>4.7349484773118178E-2</v>
      </c>
      <c r="N455" s="251">
        <v>1051.3697789919381</v>
      </c>
      <c r="O455" s="109"/>
      <c r="P455" s="141">
        <f t="shared" si="139"/>
        <v>-0.11518207336556063</v>
      </c>
    </row>
    <row r="456" spans="1:16" s="96" customFormat="1" ht="18" customHeight="1" x14ac:dyDescent="0.25">
      <c r="A456" s="97">
        <v>44786</v>
      </c>
      <c r="B456" s="69">
        <v>945.03825132269606</v>
      </c>
      <c r="C456" s="158"/>
      <c r="D456" s="141">
        <f t="shared" si="135"/>
        <v>-0.2347546810337886</v>
      </c>
      <c r="E456" s="110">
        <v>949.09184547560324</v>
      </c>
      <c r="F456" s="158"/>
      <c r="G456" s="141">
        <f t="shared" si="136"/>
        <v>-0.56555214184040858</v>
      </c>
      <c r="H456" s="110">
        <v>953.27051733097801</v>
      </c>
      <c r="I456" s="158"/>
      <c r="J456" s="141">
        <f t="shared" si="137"/>
        <v>-0.76454057598740466</v>
      </c>
      <c r="K456" s="110">
        <v>981.8916184014796</v>
      </c>
      <c r="L456" s="158"/>
      <c r="M456" s="141">
        <f t="shared" si="138"/>
        <v>-1.1797015096246088</v>
      </c>
      <c r="N456" s="251">
        <v>1034.0186722018568</v>
      </c>
      <c r="O456" s="109"/>
      <c r="P456" s="141">
        <f t="shared" si="139"/>
        <v>-1.6503334161571237</v>
      </c>
    </row>
    <row r="457" spans="1:16" s="96" customFormat="1" ht="18" customHeight="1" x14ac:dyDescent="0.25">
      <c r="A457" s="97">
        <v>44818</v>
      </c>
      <c r="B457" s="69">
        <v>941.61975367105538</v>
      </c>
      <c r="C457" s="158"/>
      <c r="D457" s="141">
        <f t="shared" si="135"/>
        <v>-0.36173114123752015</v>
      </c>
      <c r="E457" s="110">
        <v>943.27462864908068</v>
      </c>
      <c r="F457" s="158"/>
      <c r="G457" s="141">
        <f t="shared" si="136"/>
        <v>-0.61292453983813333</v>
      </c>
      <c r="H457" s="110">
        <v>945.99538228750259</v>
      </c>
      <c r="I457" s="158"/>
      <c r="J457" s="141">
        <f t="shared" si="137"/>
        <v>-0.7631763398961211</v>
      </c>
      <c r="K457" s="110">
        <v>971.37622630924295</v>
      </c>
      <c r="L457" s="158"/>
      <c r="M457" s="141">
        <f t="shared" si="138"/>
        <v>-1.0709320555516877</v>
      </c>
      <c r="N457" s="251">
        <v>1019.2468300744711</v>
      </c>
      <c r="O457" s="109"/>
      <c r="P457" s="141">
        <f t="shared" si="139"/>
        <v>-1.4285856265951469</v>
      </c>
    </row>
    <row r="458" spans="1:16" s="96" customFormat="1" ht="18" customHeight="1" x14ac:dyDescent="0.25">
      <c r="A458" s="97">
        <v>44850</v>
      </c>
      <c r="B458" s="69">
        <v>945.64941701240446</v>
      </c>
      <c r="C458" s="158"/>
      <c r="D458" s="141">
        <f t="shared" si="135"/>
        <v>0.42795017050554218</v>
      </c>
      <c r="E458" s="110">
        <v>946.56950735298528</v>
      </c>
      <c r="F458" s="158"/>
      <c r="G458" s="141">
        <f t="shared" si="136"/>
        <v>0.34930216543864745</v>
      </c>
      <c r="H458" s="110">
        <v>949.07284104588462</v>
      </c>
      <c r="I458" s="158"/>
      <c r="J458" s="141">
        <f t="shared" si="137"/>
        <v>0.32531435311453638</v>
      </c>
      <c r="K458" s="110">
        <v>974.78039774614228</v>
      </c>
      <c r="L458" s="158"/>
      <c r="M458" s="141">
        <f t="shared" si="138"/>
        <v>0.35044829641688313</v>
      </c>
      <c r="N458" s="251">
        <v>1022.3892730211263</v>
      </c>
      <c r="O458" s="109"/>
      <c r="P458" s="141">
        <f t="shared" si="139"/>
        <v>0.30831029873554794</v>
      </c>
    </row>
    <row r="459" spans="1:16" s="96" customFormat="1" ht="18" customHeight="1" x14ac:dyDescent="0.25">
      <c r="A459" s="97">
        <v>44882</v>
      </c>
      <c r="B459" s="69">
        <v>947.45174392669003</v>
      </c>
      <c r="C459" s="158"/>
      <c r="D459" s="141">
        <f t="shared" si="135"/>
        <v>0.19059144772486381</v>
      </c>
      <c r="E459" s="110">
        <v>949.32126731430014</v>
      </c>
      <c r="F459" s="158"/>
      <c r="G459" s="141">
        <f t="shared" si="136"/>
        <v>0.29070870548217886</v>
      </c>
      <c r="H459" s="110">
        <v>952.17313577462232</v>
      </c>
      <c r="I459" s="158"/>
      <c r="J459" s="141">
        <f t="shared" si="137"/>
        <v>0.32666562508745223</v>
      </c>
      <c r="K459" s="110">
        <v>979.43230144349548</v>
      </c>
      <c r="L459" s="158"/>
      <c r="M459" s="141">
        <f>((K459/K458)-1)*100</f>
        <v>0.47722581497424699</v>
      </c>
      <c r="N459" s="251">
        <v>1029.3374538183239</v>
      </c>
      <c r="O459" s="109"/>
      <c r="P459" s="141">
        <f t="shared" si="139"/>
        <v>0.67960227875492052</v>
      </c>
    </row>
    <row r="460" spans="1:16" s="96" customFormat="1" ht="18" customHeight="1" x14ac:dyDescent="0.25">
      <c r="A460" s="97">
        <v>44914</v>
      </c>
      <c r="B460" s="69">
        <v>945.20750054503048</v>
      </c>
      <c r="C460" s="158"/>
      <c r="D460" s="141">
        <f t="shared" si="135"/>
        <v>-0.2368715236470309</v>
      </c>
      <c r="E460" s="110">
        <v>944.73932826497276</v>
      </c>
      <c r="F460" s="158"/>
      <c r="G460" s="141">
        <f t="shared" si="136"/>
        <v>-0.48265420854733954</v>
      </c>
      <c r="H460" s="110">
        <v>946.16944622495544</v>
      </c>
      <c r="I460" s="158"/>
      <c r="J460" s="141">
        <f t="shared" si="137"/>
        <v>-0.63052498795638234</v>
      </c>
      <c r="K460" s="110">
        <v>970.25941688889623</v>
      </c>
      <c r="L460" s="158"/>
      <c r="M460" s="141">
        <f t="shared" si="138"/>
        <v>-0.93655115734698757</v>
      </c>
      <c r="N460" s="251">
        <v>1016.0366648857952</v>
      </c>
      <c r="O460" s="109"/>
      <c r="P460" s="141">
        <f t="shared" si="139"/>
        <v>-1.2921699179593071</v>
      </c>
    </row>
    <row r="461" spans="1:16" s="96" customFormat="1" ht="18" customHeight="1" x14ac:dyDescent="0.25">
      <c r="A461" s="26" t="s">
        <v>83</v>
      </c>
      <c r="B461" s="69"/>
      <c r="C461" s="71"/>
      <c r="D461" s="197">
        <f>((D449/100)+1)*((D450/100)+1)*((D451/100)+1)*((D452/100)+1)*((D453/100)+1)*((D454/100)+1)*((D455/100)+1)*((D456/100)+1)*((D457/100)+1)*((D458/100)+1)*((D459/100)+1)*((D460/100)+1)-1</f>
        <v>9.8265666110094685E-2</v>
      </c>
      <c r="E461" s="58"/>
      <c r="F461" s="58"/>
      <c r="G461" s="197">
        <f>((G449/100)+1)*((G450/100)+1)*((G451/100)+1)*((G452/100)+1)*((G453/100)+1)*((G454/100)+1)*((G455/100)+1)*((G456/100)+1)*((G457/100)+1)*((G458/100)+1)*((G459/100)+1)*((G460/100)+1)-1</f>
        <v>0.10296115519878168</v>
      </c>
      <c r="H461" s="58"/>
      <c r="I461" s="58"/>
      <c r="J461" s="197">
        <f>((J449/100)+1)*((J450/100)+1)*((J451/100)+1)*((J452/100)+1)*((J453/100)+1)*((J454/100)+1)*((J455/100)+1)*((J456/100)+1)*((J457/100)+1)*((J458/100)+1)*((J459/100)+1)*((J460/100)+1)-1</f>
        <v>0.10599511003313844</v>
      </c>
      <c r="K461" s="58"/>
      <c r="L461" s="58"/>
      <c r="M461" s="197">
        <f>((M449/100)+1)*((M450/100)+1)*((M451/100)+1)*((M452/100)+1)*((M453/100)+1)*((M454/100)+1)*((M455/100)+1)*((M456/100)+1)*((M457/100)+1)*((M458/100)+1)*((M459/100)+1)*((M460/100)+1)-1</f>
        <v>0.11418595576746626</v>
      </c>
      <c r="N461" s="58"/>
      <c r="O461" s="58"/>
      <c r="P461" s="197">
        <f>((P449/100)+1)*((P450/100)+1)*((P451/100)+1)*((P452/100)+1)*((P453/100)+1)*((P454/100)+1)*((P455/100)+1)*((P456/100)+1)*((P457/100)+1)*((P458/100)+1)*((P459/100)+1)*((P460/100)+1)-1</f>
        <v>0.12296318437316112</v>
      </c>
    </row>
    <row r="462" spans="1:16" s="96" customFormat="1" ht="18" customHeight="1" x14ac:dyDescent="0.25">
      <c r="A462" s="97">
        <v>44927</v>
      </c>
      <c r="B462" s="69">
        <v>942.85494119703174</v>
      </c>
      <c r="C462" s="71"/>
      <c r="D462" s="141">
        <f>((B462/B460)-1)*100</f>
        <v>-0.24889342780735069</v>
      </c>
      <c r="E462" s="69">
        <v>941.40771478404429</v>
      </c>
      <c r="F462" s="58"/>
      <c r="G462" s="141">
        <f>((E462/E460)-1)*100</f>
        <v>-0.35264896688984582</v>
      </c>
      <c r="H462" s="69">
        <v>942.47764241323455</v>
      </c>
      <c r="I462" s="58"/>
      <c r="J462" s="141">
        <f>((H462/H460)-1)*100</f>
        <v>-0.3901842134567457</v>
      </c>
      <c r="K462" s="69">
        <v>965.25609845308986</v>
      </c>
      <c r="L462" s="58"/>
      <c r="M462" s="141">
        <f>((K462/K460)-1)*100</f>
        <v>-0.51566811398227053</v>
      </c>
      <c r="N462" s="251">
        <v>1008.9263215701991</v>
      </c>
      <c r="O462" s="58"/>
      <c r="P462" s="141">
        <f>((N462/N460)-1)*100</f>
        <v>-0.69981168606698674</v>
      </c>
    </row>
    <row r="463" spans="1:16" s="96" customFormat="1" ht="18" customHeight="1" x14ac:dyDescent="0.25">
      <c r="A463" s="97">
        <v>44959</v>
      </c>
      <c r="B463" s="69">
        <v>945.60901545457841</v>
      </c>
      <c r="C463" s="71"/>
      <c r="D463" s="141">
        <f t="shared" ref="D463:D470" si="140">((B463/B462)-1)*100</f>
        <v>0.29209946697104083</v>
      </c>
      <c r="E463" s="110">
        <v>942.21087317256456</v>
      </c>
      <c r="F463" s="58"/>
      <c r="G463" s="141">
        <f t="shared" ref="G463:G473" si="141">((E463/E462)-1)*100</f>
        <v>8.5314617238352319E-2</v>
      </c>
      <c r="H463" s="110">
        <v>941.75083653903062</v>
      </c>
      <c r="I463" s="58"/>
      <c r="J463" s="141">
        <f t="shared" ref="J463:J473" si="142">((H463/H462)-1)*100</f>
        <v>-7.7116510938435301E-2</v>
      </c>
      <c r="K463" s="110">
        <v>961.6491368619179</v>
      </c>
      <c r="L463" s="58"/>
      <c r="M463" s="141">
        <f t="shared" ref="M463:M473" si="143">((K463/K462)-1)*100</f>
        <v>-0.3736792336202277</v>
      </c>
      <c r="N463" s="251">
        <v>1002.2954859730546</v>
      </c>
      <c r="O463" s="58"/>
      <c r="P463" s="141">
        <f t="shared" ref="P463:P473" si="144">((N463/N462)-1)*100</f>
        <v>-0.65721702917066471</v>
      </c>
    </row>
    <row r="464" spans="1:16" s="96" customFormat="1" ht="18" customHeight="1" x14ac:dyDescent="0.25">
      <c r="A464" s="97">
        <v>44991</v>
      </c>
      <c r="B464" s="69">
        <v>946.93600462984057</v>
      </c>
      <c r="C464" s="71"/>
      <c r="D464" s="141">
        <f t="shared" si="140"/>
        <v>0.14033169667109213</v>
      </c>
      <c r="E464" s="110">
        <v>941.7741510507559</v>
      </c>
      <c r="F464" s="58"/>
      <c r="G464" s="141">
        <f t="shared" si="141"/>
        <v>-4.635078348630417E-2</v>
      </c>
      <c r="H464" s="110">
        <v>940.08518818902405</v>
      </c>
      <c r="I464" s="58"/>
      <c r="J464" s="141">
        <f t="shared" si="142"/>
        <v>-0.1768672015336703</v>
      </c>
      <c r="K464" s="110">
        <v>957.46119144936722</v>
      </c>
      <c r="L464" s="58"/>
      <c r="M464" s="141">
        <f t="shared" si="143"/>
        <v>-0.43549619627558656</v>
      </c>
      <c r="N464" s="251">
        <v>995.1867951335729</v>
      </c>
      <c r="O464" s="58"/>
      <c r="P464" s="141">
        <f t="shared" si="144"/>
        <v>-0.7092410311097419</v>
      </c>
    </row>
    <row r="465" spans="1:16" s="96" customFormat="1" ht="18" customHeight="1" x14ac:dyDescent="0.25">
      <c r="A465" s="97">
        <v>45023</v>
      </c>
      <c r="B465" s="69">
        <v>945.19567339034097</v>
      </c>
      <c r="C465" s="71"/>
      <c r="D465" s="141">
        <f t="shared" si="140"/>
        <v>-0.18378551781647046</v>
      </c>
      <c r="E465" s="110">
        <v>939.72248541901263</v>
      </c>
      <c r="F465" s="58"/>
      <c r="G465" s="141">
        <f t="shared" si="141"/>
        <v>-0.21785113017321889</v>
      </c>
      <c r="H465" s="110">
        <v>937.90521533581364</v>
      </c>
      <c r="I465" s="58"/>
      <c r="J465" s="141">
        <f t="shared" si="142"/>
        <v>-0.23189099036969862</v>
      </c>
      <c r="K465" s="110">
        <v>955.12193030997094</v>
      </c>
      <c r="L465" s="58"/>
      <c r="M465" s="141">
        <f t="shared" si="143"/>
        <v>-0.24431915990821285</v>
      </c>
      <c r="N465" s="251">
        <v>992.41529663373024</v>
      </c>
      <c r="O465" s="58"/>
      <c r="P465" s="141">
        <f t="shared" si="144"/>
        <v>-0.27849028075886961</v>
      </c>
    </row>
    <row r="466" spans="1:16" s="96" customFormat="1" ht="18" customHeight="1" x14ac:dyDescent="0.25">
      <c r="A466" s="97">
        <v>45055</v>
      </c>
      <c r="B466" s="69">
        <v>962.38789357646908</v>
      </c>
      <c r="C466" s="71"/>
      <c r="D466" s="141">
        <f t="shared" si="140"/>
        <v>1.8189059334625446</v>
      </c>
      <c r="E466" s="110">
        <v>951.03835791485358</v>
      </c>
      <c r="F466" s="58"/>
      <c r="G466" s="141">
        <f t="shared" si="141"/>
        <v>1.2041717285071973</v>
      </c>
      <c r="H466" s="110">
        <v>946.21230675331174</v>
      </c>
      <c r="I466" s="58"/>
      <c r="J466" s="141">
        <f t="shared" si="142"/>
        <v>0.88570692236995541</v>
      </c>
      <c r="K466" s="110">
        <v>958.01004660865613</v>
      </c>
      <c r="L466" s="58"/>
      <c r="M466" s="141">
        <f t="shared" si="143"/>
        <v>0.30238194800404905</v>
      </c>
      <c r="N466" s="251">
        <v>987.10969791214779</v>
      </c>
      <c r="O466" s="58"/>
      <c r="P466" s="141">
        <f t="shared" si="144"/>
        <v>-0.53461476657796769</v>
      </c>
    </row>
    <row r="467" spans="1:16" s="96" customFormat="1" ht="18" customHeight="1" x14ac:dyDescent="0.25">
      <c r="A467" s="97">
        <v>45087</v>
      </c>
      <c r="B467" s="69">
        <v>973.82641307377492</v>
      </c>
      <c r="C467" s="71"/>
      <c r="D467" s="141">
        <f t="shared" si="140"/>
        <v>1.1885560462317812</v>
      </c>
      <c r="E467" s="110">
        <v>964.94861953146085</v>
      </c>
      <c r="F467" s="58"/>
      <c r="G467" s="141">
        <f t="shared" si="141"/>
        <v>1.4626393878692134</v>
      </c>
      <c r="H467" s="110">
        <v>960.53907787810306</v>
      </c>
      <c r="I467" s="58"/>
      <c r="J467" s="141">
        <f t="shared" si="142"/>
        <v>1.5141180285373812</v>
      </c>
      <c r="K467" s="110">
        <v>976.12398131009672</v>
      </c>
      <c r="L467" s="58"/>
      <c r="M467" s="141">
        <f t="shared" si="143"/>
        <v>1.8907875512959027</v>
      </c>
      <c r="N467" s="251">
        <v>1011.8867238118415</v>
      </c>
      <c r="O467" s="58"/>
      <c r="P467" s="141">
        <f t="shared" si="144"/>
        <v>2.5100579957931801</v>
      </c>
    </row>
    <row r="468" spans="1:16" s="96" customFormat="1" ht="18" customHeight="1" x14ac:dyDescent="0.25">
      <c r="A468" s="97">
        <v>45119</v>
      </c>
      <c r="B468" s="69">
        <v>967.93147382324685</v>
      </c>
      <c r="C468" s="71"/>
      <c r="D468" s="141">
        <f t="shared" si="140"/>
        <v>-0.60533778622017254</v>
      </c>
      <c r="E468" s="110">
        <v>959.04292945978671</v>
      </c>
      <c r="F468" s="58"/>
      <c r="G468" s="141">
        <f t="shared" si="141"/>
        <v>-0.61202119492556051</v>
      </c>
      <c r="H468" s="110">
        <v>954.816140909757</v>
      </c>
      <c r="I468" s="58"/>
      <c r="J468" s="141">
        <f t="shared" si="142"/>
        <v>-0.59580469968888439</v>
      </c>
      <c r="K468" s="110">
        <v>971.10696775800977</v>
      </c>
      <c r="L468" s="58"/>
      <c r="M468" s="141">
        <f t="shared" si="143"/>
        <v>-0.51397298377542366</v>
      </c>
      <c r="N468" s="251">
        <v>1007.0871958431103</v>
      </c>
      <c r="O468" s="58"/>
      <c r="P468" s="141">
        <f t="shared" si="144"/>
        <v>-0.47431474845831545</v>
      </c>
    </row>
    <row r="469" spans="1:16" s="96" customFormat="1" ht="18" customHeight="1" x14ac:dyDescent="0.25">
      <c r="A469" s="97">
        <v>45151</v>
      </c>
      <c r="B469" s="69">
        <v>970.23971377697603</v>
      </c>
      <c r="C469" s="71"/>
      <c r="D469" s="141">
        <f t="shared" si="140"/>
        <v>0.23847142242536812</v>
      </c>
      <c r="E469" s="110">
        <v>969.80498273617229</v>
      </c>
      <c r="F469" s="58"/>
      <c r="G469" s="141">
        <f t="shared" si="141"/>
        <v>1.1221659579355503</v>
      </c>
      <c r="H469" s="110">
        <v>970.99956654888604</v>
      </c>
      <c r="I469" s="58"/>
      <c r="J469" s="141">
        <f t="shared" si="142"/>
        <v>1.6949258549095569</v>
      </c>
      <c r="K469" s="110">
        <v>999.65174203155368</v>
      </c>
      <c r="L469" s="58"/>
      <c r="M469" s="141">
        <f t="shared" si="143"/>
        <v>2.9394057731297218</v>
      </c>
      <c r="N469" s="251">
        <v>1050.8322255288356</v>
      </c>
      <c r="O469" s="58"/>
      <c r="P469" s="141">
        <f t="shared" si="144"/>
        <v>4.343718187093315</v>
      </c>
    </row>
    <row r="470" spans="1:16" s="96" customFormat="1" ht="18" customHeight="1" x14ac:dyDescent="0.25">
      <c r="A470" s="97">
        <v>45183</v>
      </c>
      <c r="B470" s="69">
        <v>969.63946159928776</v>
      </c>
      <c r="C470" s="71"/>
      <c r="D470" s="141">
        <f t="shared" si="140"/>
        <v>-6.1866378912855957E-2</v>
      </c>
      <c r="E470" s="110">
        <v>969.64289434022203</v>
      </c>
      <c r="F470" s="58"/>
      <c r="G470" s="141">
        <f t="shared" si="141"/>
        <v>-1.6713504141108171E-2</v>
      </c>
      <c r="H470" s="110">
        <v>971.19437213104902</v>
      </c>
      <c r="I470" s="58"/>
      <c r="J470" s="141">
        <f t="shared" si="142"/>
        <v>2.0062375810869781E-2</v>
      </c>
      <c r="K470" s="251">
        <v>1000.4905461832888</v>
      </c>
      <c r="L470" s="58"/>
      <c r="M470" s="141">
        <f t="shared" si="143"/>
        <v>8.3909637373347223E-2</v>
      </c>
      <c r="N470" s="251">
        <v>1052.3279479502096</v>
      </c>
      <c r="O470" s="58"/>
      <c r="P470" s="141">
        <f t="shared" si="144"/>
        <v>0.14233693876501974</v>
      </c>
    </row>
    <row r="471" spans="1:16" s="96" customFormat="1" ht="18" customHeight="1" x14ac:dyDescent="0.25">
      <c r="A471" s="97">
        <v>45215</v>
      </c>
      <c r="B471" s="69">
        <v>969.55757135785507</v>
      </c>
      <c r="C471" s="71"/>
      <c r="D471" s="141">
        <f>((B471/B470)-1)*100</f>
        <v>-8.4454320059990096E-3</v>
      </c>
      <c r="E471" s="110">
        <v>969.26747093570884</v>
      </c>
      <c r="F471" s="58"/>
      <c r="G471" s="141">
        <f t="shared" si="141"/>
        <v>-3.8717697691026398E-2</v>
      </c>
      <c r="H471" s="110">
        <v>970.72578585426106</v>
      </c>
      <c r="I471" s="58"/>
      <c r="J471" s="141">
        <f t="shared" si="142"/>
        <v>-4.8248454710442257E-2</v>
      </c>
      <c r="K471" s="251">
        <v>999.53248027384518</v>
      </c>
      <c r="L471" s="58"/>
      <c r="M471" s="141">
        <f t="shared" si="143"/>
        <v>-9.5759616430002303E-2</v>
      </c>
      <c r="N471" s="251">
        <v>1050.6416536073477</v>
      </c>
      <c r="O471" s="58"/>
      <c r="P471" s="141">
        <f t="shared" si="144"/>
        <v>-0.1602441849184455</v>
      </c>
    </row>
    <row r="472" spans="1:16" s="96" customFormat="1" ht="18" customHeight="1" x14ac:dyDescent="0.25">
      <c r="A472" s="97">
        <v>45247</v>
      </c>
      <c r="B472" s="69">
        <v>974.22790878598687</v>
      </c>
      <c r="C472" s="71"/>
      <c r="D472" s="141">
        <f>((B472/B471)-1)*100</f>
        <v>0.4816977935194755</v>
      </c>
      <c r="E472" s="110">
        <v>974.31993956006193</v>
      </c>
      <c r="F472" s="58"/>
      <c r="G472" s="141">
        <f t="shared" si="141"/>
        <v>0.5212667066476051</v>
      </c>
      <c r="H472" s="110">
        <v>975.75939121666113</v>
      </c>
      <c r="I472" s="58"/>
      <c r="J472" s="141">
        <f t="shared" si="142"/>
        <v>0.51854039892125225</v>
      </c>
      <c r="K472" s="251">
        <v>1004.8337671018982</v>
      </c>
      <c r="L472" s="58"/>
      <c r="M472" s="141">
        <f t="shared" si="143"/>
        <v>0.53037664434882892</v>
      </c>
      <c r="N472" s="251">
        <v>1056.876729894401</v>
      </c>
      <c r="O472" s="58"/>
      <c r="P472" s="141">
        <f t="shared" si="144"/>
        <v>0.59345413021132387</v>
      </c>
    </row>
    <row r="473" spans="1:16" s="96" customFormat="1" ht="18" customHeight="1" x14ac:dyDescent="0.25">
      <c r="A473" s="97">
        <v>45279</v>
      </c>
      <c r="B473" s="69">
        <v>974.81941926237459</v>
      </c>
      <c r="C473" s="71"/>
      <c r="D473" s="141">
        <f>((B473/B472)-1)*100</f>
        <v>6.0715821324075492E-2</v>
      </c>
      <c r="E473" s="110">
        <v>972.9735202110619</v>
      </c>
      <c r="F473" s="58"/>
      <c r="G473" s="141">
        <f t="shared" si="141"/>
        <v>-0.13819067991238665</v>
      </c>
      <c r="H473" s="110">
        <v>973.20075051142373</v>
      </c>
      <c r="I473" s="58"/>
      <c r="J473" s="141">
        <f t="shared" si="142"/>
        <v>-0.26222045396324667</v>
      </c>
      <c r="K473" s="251">
        <v>999.36454871746685</v>
      </c>
      <c r="L473" s="58"/>
      <c r="M473" s="141">
        <f t="shared" si="143"/>
        <v>-0.54429086317485664</v>
      </c>
      <c r="N473" s="251">
        <v>1047.8347129473093</v>
      </c>
      <c r="O473" s="58"/>
      <c r="P473" s="141">
        <f t="shared" si="144"/>
        <v>-0.85554130309929421</v>
      </c>
    </row>
    <row r="474" spans="1:16" s="96" customFormat="1" ht="18" customHeight="1" x14ac:dyDescent="0.25">
      <c r="A474" s="26" t="s">
        <v>85</v>
      </c>
      <c r="B474" s="69"/>
      <c r="C474" s="71"/>
      <c r="D474" s="197">
        <f>((D462/100)+1)*((D463/100)+1)*((D464/100)+1)*((D465/100)+1)*((D466/100)+1)*((D467/100)+1)*((D468/100)+1)*((D469/100)+1)*((D470/100)+1)*((D471/100)+1)*((D472/100)+1)*((D473/100)+1)-1</f>
        <v>3.1328484698089243E-2</v>
      </c>
      <c r="E474" s="58"/>
      <c r="F474" s="58"/>
      <c r="G474" s="197">
        <f>((G462/100)+1)*((G463/100)+1)*((G464/100)+1)*((G465/100)+1)*((G466/100)+1)*((G467/100)+1)*((G468/100)+1)*((G469/100)+1)*((G470/100)+1)*((G471/100)+1)*((G472/100)+1)*((G473/100)+1)-1</f>
        <v>2.9885695557886338E-2</v>
      </c>
      <c r="H474" s="58"/>
      <c r="I474" s="58"/>
      <c r="J474" s="197">
        <f>((J462/100)+1)*((J463/100)+1)*((J464/100)+1)*((J465/100)+1)*((J466/100)+1)*((J467/100)+1)*((J468/100)+1)*((J469/100)+1)*((J470/100)+1)*((J471/100)+1)*((J472/100)+1)*((J473/100)+1)-1</f>
        <v>2.8569200151535856E-2</v>
      </c>
      <c r="K474" s="58"/>
      <c r="L474" s="58"/>
      <c r="M474" s="197">
        <f>((M462/100)+1)*((M463/100)+1)*((M464/100)+1)*((M465/100)+1)*((M466/100)+1)*((M467/100)+1)*((M468/100)+1)*((M469/100)+1)*((M470/100)+1)*((M471/100)+1)*((M472/100)+1)*((M473/100)+1)-1</f>
        <v>2.9997268072795347E-2</v>
      </c>
      <c r="N474" s="58"/>
      <c r="O474" s="58"/>
      <c r="P474" s="197">
        <f>((P462/100)+1)*((P463/100)+1)*((P464/100)+1)*((P465/100)+1)*((P466/100)+1)*((P467/100)+1)*((P468/100)+1)*((P469/100)+1)*((P470/100)+1)*((P471/100)+1)*((P472/100)+1)*((P473/100)+1)-1</f>
        <v>3.1296161999319727E-2</v>
      </c>
    </row>
    <row r="475" spans="1:16" s="96" customFormat="1" ht="18" customHeight="1" x14ac:dyDescent="0.25">
      <c r="A475" s="97">
        <v>45292</v>
      </c>
      <c r="B475" s="69">
        <v>977.00212955056782</v>
      </c>
      <c r="C475" s="71"/>
      <c r="D475" s="141">
        <f>((B475/B473)-1)*100</f>
        <v>0.22390919231429773</v>
      </c>
      <c r="E475" s="69">
        <v>974.70373959113192</v>
      </c>
      <c r="F475" s="58"/>
      <c r="G475" s="141">
        <f>((E475/E473)-1)*100</f>
        <v>0.17782800293422163</v>
      </c>
      <c r="H475" s="69">
        <v>974.59449348624275</v>
      </c>
      <c r="I475" s="58"/>
      <c r="J475" s="141">
        <f>((H475/H473)-1)*100</f>
        <v>0.14321227907876377</v>
      </c>
      <c r="K475" s="69">
        <v>999.88670695878204</v>
      </c>
      <c r="L475" s="58"/>
      <c r="M475" s="141">
        <f>((K475/K473)-1)*100</f>
        <v>5.2249025841999419E-2</v>
      </c>
      <c r="N475" s="251">
        <v>1047.4771421782186</v>
      </c>
      <c r="O475" s="58"/>
      <c r="P475" s="141">
        <f>((N475/N473)-1)*100</f>
        <v>-3.412473023391982E-2</v>
      </c>
    </row>
    <row r="476" spans="1:16" s="96" customFormat="1" ht="18" customHeight="1" x14ac:dyDescent="0.25">
      <c r="A476" s="97">
        <v>45324</v>
      </c>
      <c r="B476" s="69">
        <v>974.57308288802767</v>
      </c>
      <c r="C476" s="71"/>
      <c r="D476" s="141">
        <f t="shared" ref="D476:D486" si="145">((B476/B475)-1)*100</f>
        <v>-0.24862245322407883</v>
      </c>
      <c r="E476" s="110">
        <v>972.43119817173931</v>
      </c>
      <c r="F476" s="58"/>
      <c r="G476" s="141">
        <f t="shared" ref="G476:G486" si="146">((E476/E475)-1)*100</f>
        <v>-0.23315201605217384</v>
      </c>
      <c r="H476" s="110">
        <v>972.56064654745671</v>
      </c>
      <c r="I476" s="58"/>
      <c r="J476" s="141">
        <f t="shared" ref="J476:J486" si="147">((H476/H475)-1)*100</f>
        <v>-0.20868647959529918</v>
      </c>
      <c r="K476" s="110">
        <v>998.34013921622807</v>
      </c>
      <c r="L476" s="58"/>
      <c r="M476" s="141">
        <f t="shared" ref="M476:M486" si="148">((K476/K475)-1)*100</f>
        <v>-0.15467429777699104</v>
      </c>
      <c r="N476" s="251">
        <v>1046.1807773197522</v>
      </c>
      <c r="O476" s="58"/>
      <c r="P476" s="141">
        <f t="shared" ref="P476:P486" si="149">((N476/N475)-1)*100</f>
        <v>-0.12376068233532767</v>
      </c>
    </row>
    <row r="477" spans="1:16" s="96" customFormat="1" ht="18" customHeight="1" x14ac:dyDescent="0.25">
      <c r="A477" s="97">
        <v>45356</v>
      </c>
      <c r="B477" s="69">
        <v>972.57754998542077</v>
      </c>
      <c r="C477" s="71"/>
      <c r="D477" s="141">
        <f t="shared" si="145"/>
        <v>-0.20475969813299466</v>
      </c>
      <c r="E477" s="110">
        <v>970.40170196701388</v>
      </c>
      <c r="F477" s="58"/>
      <c r="G477" s="141">
        <f t="shared" si="146"/>
        <v>-0.20870332096923905</v>
      </c>
      <c r="H477" s="110">
        <v>972.49983642625091</v>
      </c>
      <c r="I477" s="58"/>
      <c r="J477" s="141">
        <f t="shared" si="147"/>
        <v>-6.2525788414036221E-3</v>
      </c>
      <c r="K477" s="110">
        <v>996.59349345927319</v>
      </c>
      <c r="L477" s="58"/>
      <c r="M477" s="141">
        <f t="shared" si="148"/>
        <v>-0.17495497660007242</v>
      </c>
      <c r="N477" s="251">
        <v>1044.4636272801415</v>
      </c>
      <c r="O477" s="58"/>
      <c r="P477" s="141">
        <f t="shared" si="149"/>
        <v>-0.16413511668700309</v>
      </c>
    </row>
    <row r="478" spans="1:16" s="96" customFormat="1" ht="18" customHeight="1" x14ac:dyDescent="0.25">
      <c r="A478" s="97">
        <v>45388</v>
      </c>
      <c r="B478" s="251">
        <v>978.46704224970767</v>
      </c>
      <c r="C478" s="71"/>
      <c r="D478" s="141">
        <f t="shared" si="145"/>
        <v>0.60555502894090729</v>
      </c>
      <c r="E478" s="251">
        <v>978.35534056138408</v>
      </c>
      <c r="F478" s="58"/>
      <c r="G478" s="141">
        <f t="shared" si="146"/>
        <v>0.81962331457663407</v>
      </c>
      <c r="H478" s="251">
        <v>979.38081428766122</v>
      </c>
      <c r="I478" s="58"/>
      <c r="J478" s="141">
        <f t="shared" si="147"/>
        <v>0.70755568316562822</v>
      </c>
      <c r="K478" s="251">
        <v>1008.240032767171</v>
      </c>
      <c r="L478" s="58"/>
      <c r="M478" s="141">
        <f t="shared" si="148"/>
        <v>1.1686348931971846</v>
      </c>
      <c r="N478" s="251">
        <v>1060.539210115671</v>
      </c>
      <c r="O478" s="58"/>
      <c r="P478" s="141">
        <f t="shared" si="149"/>
        <v>1.5391232797059118</v>
      </c>
    </row>
    <row r="479" spans="1:16" s="96" customFormat="1" ht="18" customHeight="1" x14ac:dyDescent="0.25">
      <c r="A479" s="97">
        <v>45420</v>
      </c>
      <c r="B479" s="251">
        <v>1003.0164346205967</v>
      </c>
      <c r="C479" s="71"/>
      <c r="D479" s="141">
        <f t="shared" si="145"/>
        <v>2.5089646672661114</v>
      </c>
      <c r="E479" s="251">
        <v>999.35242215701999</v>
      </c>
      <c r="F479" s="58"/>
      <c r="G479" s="141">
        <f t="shared" si="146"/>
        <v>2.146161085356546</v>
      </c>
      <c r="H479" s="251">
        <v>998.85416385979249</v>
      </c>
      <c r="I479" s="58"/>
      <c r="J479" s="141">
        <f t="shared" si="147"/>
        <v>1.9883327596421196</v>
      </c>
      <c r="K479" s="251">
        <v>1025.0873840960687</v>
      </c>
      <c r="L479" s="58"/>
      <c r="M479" s="141">
        <f t="shared" si="148"/>
        <v>1.67096631569561</v>
      </c>
      <c r="N479" s="251">
        <v>1072.9897128604616</v>
      </c>
      <c r="O479" s="58"/>
      <c r="P479" s="141">
        <f t="shared" si="149"/>
        <v>1.1739785409190739</v>
      </c>
    </row>
    <row r="480" spans="1:16" s="96" customFormat="1" ht="18" customHeight="1" x14ac:dyDescent="0.25">
      <c r="A480" s="97">
        <v>45452</v>
      </c>
      <c r="B480" s="251">
        <v>1005.9036224289785</v>
      </c>
      <c r="C480" s="71"/>
      <c r="D480" s="141">
        <f t="shared" si="145"/>
        <v>0.28785049862856127</v>
      </c>
      <c r="E480" s="251">
        <v>1001.3447865502083</v>
      </c>
      <c r="F480" s="58"/>
      <c r="G480" s="141">
        <f t="shared" si="146"/>
        <v>0.19936554402779638</v>
      </c>
      <c r="H480" s="251">
        <v>1000.2996983469823</v>
      </c>
      <c r="I480" s="58"/>
      <c r="J480" s="141">
        <f t="shared" si="147"/>
        <v>0.1447192732924929</v>
      </c>
      <c r="K480" s="251">
        <v>1025.1141363880802</v>
      </c>
      <c r="L480" s="58"/>
      <c r="M480" s="141">
        <f t="shared" si="148"/>
        <v>2.6097572193739538E-3</v>
      </c>
      <c r="N480" s="251">
        <v>1071.3476871462076</v>
      </c>
      <c r="O480" s="58"/>
      <c r="P480" s="141">
        <f t="shared" si="149"/>
        <v>-0.15303275460829546</v>
      </c>
    </row>
    <row r="481" spans="1:16" s="96" customFormat="1" ht="18" customHeight="1" x14ac:dyDescent="0.25">
      <c r="A481" s="97">
        <v>45484</v>
      </c>
      <c r="B481" s="251">
        <v>1006.1402204047877</v>
      </c>
      <c r="C481" s="71"/>
      <c r="D481" s="141">
        <f t="shared" si="145"/>
        <v>2.3520938838839101E-2</v>
      </c>
      <c r="E481" s="251">
        <v>1001.3016949633658</v>
      </c>
      <c r="F481" s="58"/>
      <c r="G481" s="141">
        <f t="shared" si="146"/>
        <v>-4.3033715680373952E-3</v>
      </c>
      <c r="H481" s="251">
        <v>1000.2337236095817</v>
      </c>
      <c r="I481" s="58"/>
      <c r="J481" s="141">
        <f t="shared" si="147"/>
        <v>-6.5954970804860125E-3</v>
      </c>
      <c r="K481" s="251">
        <v>1024.6658699061393</v>
      </c>
      <c r="L481" s="58"/>
      <c r="M481" s="141">
        <f t="shared" si="148"/>
        <v>-4.3728446036295221E-2</v>
      </c>
      <c r="N481" s="251">
        <v>1070.1944268683469</v>
      </c>
      <c r="O481" s="58"/>
      <c r="P481" s="141">
        <f t="shared" si="149"/>
        <v>-0.10764575232645734</v>
      </c>
    </row>
    <row r="482" spans="1:16" s="96" customFormat="1" ht="18" customHeight="1" x14ac:dyDescent="0.25">
      <c r="A482" s="97">
        <v>45516</v>
      </c>
      <c r="B482" s="251">
        <v>1007.9894663165484</v>
      </c>
      <c r="C482" s="71"/>
      <c r="D482" s="141">
        <f t="shared" si="145"/>
        <v>0.18379604296274721</v>
      </c>
      <c r="E482" s="251">
        <v>1002.3559070765873</v>
      </c>
      <c r="F482" s="58"/>
      <c r="G482" s="141">
        <f t="shared" si="146"/>
        <v>0.10528416345685354</v>
      </c>
      <c r="H482" s="251">
        <v>1000.8006457964427</v>
      </c>
      <c r="I482" s="58"/>
      <c r="J482" s="141">
        <f t="shared" si="147"/>
        <v>5.6678971472301498E-2</v>
      </c>
      <c r="K482" s="251">
        <v>1023.8869295549737</v>
      </c>
      <c r="L482" s="58"/>
      <c r="M482" s="141">
        <f t="shared" si="148"/>
        <v>-7.6018961306567601E-2</v>
      </c>
      <c r="N482" s="251">
        <v>1067.8346947656037</v>
      </c>
      <c r="O482" s="58"/>
      <c r="P482" s="141">
        <f t="shared" si="149"/>
        <v>-0.22049564485664419</v>
      </c>
    </row>
    <row r="483" spans="1:16" s="96" customFormat="1" ht="18" customHeight="1" x14ac:dyDescent="0.25">
      <c r="A483" s="97">
        <v>45548</v>
      </c>
      <c r="B483" s="251">
        <v>1009.0372415238894</v>
      </c>
      <c r="C483" s="71"/>
      <c r="D483" s="141">
        <f t="shared" si="145"/>
        <v>0.10394703936440486</v>
      </c>
      <c r="E483" s="251">
        <v>1003.7101416928982</v>
      </c>
      <c r="F483" s="58"/>
      <c r="G483" s="141">
        <f t="shared" si="146"/>
        <v>0.13510516641346282</v>
      </c>
      <c r="H483" s="251">
        <v>1002.3326107825472</v>
      </c>
      <c r="I483" s="58"/>
      <c r="J483" s="141">
        <f t="shared" si="147"/>
        <v>0.15307394060335433</v>
      </c>
      <c r="K483" s="251">
        <v>1025.8527817613153</v>
      </c>
      <c r="L483" s="58"/>
      <c r="M483" s="141">
        <f t="shared" si="148"/>
        <v>0.19199895511861076</v>
      </c>
      <c r="N483" s="251">
        <v>1070.3927239708914</v>
      </c>
      <c r="O483" s="58"/>
      <c r="P483" s="141">
        <f t="shared" si="149"/>
        <v>0.23955292123649663</v>
      </c>
    </row>
    <row r="484" spans="1:16" s="96" customFormat="1" ht="18" customHeight="1" x14ac:dyDescent="0.25">
      <c r="A484" s="97">
        <v>45580</v>
      </c>
      <c r="B484" s="251">
        <v>1015.3597039831615</v>
      </c>
      <c r="C484" s="71"/>
      <c r="D484" s="141">
        <f t="shared" si="145"/>
        <v>0.62658365807426453</v>
      </c>
      <c r="E484" s="251">
        <v>1009.9388294861103</v>
      </c>
      <c r="F484" s="58"/>
      <c r="G484" s="141">
        <f t="shared" si="146"/>
        <v>0.62056639008414294</v>
      </c>
      <c r="H484" s="251">
        <v>1008.2178458504903</v>
      </c>
      <c r="I484" s="58"/>
      <c r="J484" s="141">
        <f t="shared" si="147"/>
        <v>0.58715390526387079</v>
      </c>
      <c r="K484" s="251">
        <v>1031.1522014124748</v>
      </c>
      <c r="L484" s="58"/>
      <c r="M484" s="141">
        <f t="shared" si="148"/>
        <v>0.51658676034009865</v>
      </c>
      <c r="N484" s="251">
        <v>1075.6988051960845</v>
      </c>
      <c r="O484" s="58"/>
      <c r="P484" s="141">
        <f t="shared" si="149"/>
        <v>0.49571349901453843</v>
      </c>
    </row>
    <row r="485" spans="1:16" s="96" customFormat="1" ht="18" customHeight="1" x14ac:dyDescent="0.25">
      <c r="A485" s="97">
        <v>45612</v>
      </c>
      <c r="B485" s="251">
        <v>1021.9426542052183</v>
      </c>
      <c r="C485" s="71"/>
      <c r="D485" s="141">
        <f t="shared" si="145"/>
        <v>0.6483367614681379</v>
      </c>
      <c r="E485" s="251">
        <v>1016.1394554522644</v>
      </c>
      <c r="F485" s="58"/>
      <c r="G485" s="141">
        <f t="shared" si="146"/>
        <v>0.61396054742337558</v>
      </c>
      <c r="H485" s="251">
        <v>1014.1563704084932</v>
      </c>
      <c r="I485" s="58"/>
      <c r="J485" s="141">
        <f t="shared" si="147"/>
        <v>0.58901204560541931</v>
      </c>
      <c r="K485" s="251">
        <v>1035.7471690461314</v>
      </c>
      <c r="L485" s="58"/>
      <c r="M485" s="141">
        <f t="shared" si="148"/>
        <v>0.44561487890559803</v>
      </c>
      <c r="N485" s="251">
        <v>1079.0712857918866</v>
      </c>
      <c r="O485" s="58"/>
      <c r="P485" s="141">
        <f t="shared" si="149"/>
        <v>0.3135153241326849</v>
      </c>
    </row>
    <row r="486" spans="1:16" s="96" customFormat="1" ht="18" customHeight="1" x14ac:dyDescent="0.25">
      <c r="A486" s="97">
        <v>45644</v>
      </c>
      <c r="B486" s="251">
        <v>1027.9594607323836</v>
      </c>
      <c r="C486" s="71"/>
      <c r="D486" s="141">
        <f t="shared" si="145"/>
        <v>0.58876165921899482</v>
      </c>
      <c r="E486" s="251">
        <v>1022.4500233589586</v>
      </c>
      <c r="F486" s="58"/>
      <c r="G486" s="141">
        <f t="shared" si="146"/>
        <v>0.62103364580852194</v>
      </c>
      <c r="H486" s="251">
        <v>1020.5095478474664</v>
      </c>
      <c r="I486" s="58"/>
      <c r="J486" s="141">
        <f t="shared" si="147"/>
        <v>0.62644949283454654</v>
      </c>
      <c r="K486" s="251">
        <v>1042.0156134378985</v>
      </c>
      <c r="L486" s="58"/>
      <c r="M486" s="141">
        <f t="shared" si="148"/>
        <v>0.60520989862227204</v>
      </c>
      <c r="N486" s="251">
        <v>1085.7625427280152</v>
      </c>
      <c r="O486" s="58"/>
      <c r="P486" s="141">
        <f t="shared" si="149"/>
        <v>0.62009405905172343</v>
      </c>
    </row>
    <row r="487" spans="1:16" s="96" customFormat="1" ht="18" customHeight="1" x14ac:dyDescent="0.25">
      <c r="A487" s="26" t="s">
        <v>86</v>
      </c>
      <c r="B487" s="69"/>
      <c r="C487" s="71"/>
      <c r="D487" s="197">
        <f>((D475/100)+1)*((D476/100)+1)*((D477/100)+1)*((D478/100)+1)*((D479/100)+1)*((D480/100)+1)*((D481/100)+1)*((D482/100)+1)*((D483/100)+1)*((D484/100)+1)*((D485/100)+1)*((D486/100)+1)-1</f>
        <v>5.4512702988845918E-2</v>
      </c>
      <c r="E487" s="58"/>
      <c r="F487" s="58"/>
      <c r="G487" s="197">
        <f>((G475/100)+1)*((G476/100)+1)*((G477/100)+1)*((G478/100)+1)*((G479/100)+1)*((G480/100)+1)*((G481/100)+1)*((G482/100)+1)*((G483/100)+1)*((G484/100)+1)*((G485/100)+1)*((G486/100)+1)-1</f>
        <v>5.0850821857068018E-2</v>
      </c>
      <c r="H487" s="197"/>
      <c r="I487" s="58"/>
      <c r="J487" s="197">
        <f>((J475/100)+1)*((J476/100)+1)*((J477/100)+1)*((J478/100)+1)*((J479/100)+1)*((J480/100)+1)*((J481/100)+1)*((J482/100)+1)*((J483/100)+1)*((J484/100)+1)*((J485/100)+1)*((J486/100)+1)-1</f>
        <v>4.8611550403327763E-2</v>
      </c>
      <c r="K487" s="58"/>
      <c r="L487" s="58"/>
      <c r="M487" s="197">
        <f>((M475/100)+1)*((M476/100)+1)*((M477/100)+1)*((M478/100)+1)*((M479/100)+1)*((M480/100)+1)*((M481/100)+1)*((M482/100)+1)*((M483/100)+1)*((M484/100)+1)*((M485/100)+1)*((M486/100)+1)-1</f>
        <v>4.2678184627589877E-2</v>
      </c>
      <c r="N487" s="58"/>
      <c r="O487" s="58"/>
      <c r="P487" s="197">
        <f>((P475/100)+1)*((P476/100)+1)*((P477/100)+1)*((P478/100)+1)*((P479/100)+1)*((P480/100)+1)*((P481/100)+1)*((P482/100)+1)*((P483/100)+1)*((P484/100)+1)*((P485/100)+1)*((P486/100)+1)-1</f>
        <v>3.6196386044535567E-2</v>
      </c>
    </row>
    <row r="488" spans="1:16" s="96" customFormat="1" ht="18" customHeight="1" x14ac:dyDescent="0.25">
      <c r="A488" s="97">
        <v>45675</v>
      </c>
      <c r="B488" s="251">
        <v>1041.5757663133629</v>
      </c>
      <c r="C488" s="71"/>
      <c r="D488" s="141">
        <f>((B488/B486)-1)*100</f>
        <v>1.3245955799928266</v>
      </c>
      <c r="E488" s="251">
        <v>1034.8505189505895</v>
      </c>
      <c r="F488" s="58"/>
      <c r="G488" s="141">
        <f>((E488/E486)-1)*100</f>
        <v>1.212821684026455</v>
      </c>
      <c r="H488" s="251">
        <v>1032.4902234579522</v>
      </c>
      <c r="I488" s="58"/>
      <c r="J488" s="141">
        <f>((H488/H486)-1)*100</f>
        <v>1.1739895658748445</v>
      </c>
      <c r="K488" s="251">
        <v>1053.3725364141621</v>
      </c>
      <c r="L488" s="58"/>
      <c r="M488" s="141">
        <f>((K488/K486)-1)*100</f>
        <v>1.0898995014857693</v>
      </c>
      <c r="N488" s="251">
        <v>1095.8638484510564</v>
      </c>
      <c r="O488" s="58"/>
      <c r="P488" s="141">
        <f>((N488/N486)-1)*100</f>
        <v>0.93034207071291952</v>
      </c>
    </row>
    <row r="489" spans="1:16" s="96" customFormat="1" ht="18" customHeight="1" x14ac:dyDescent="0.25">
      <c r="A489" s="97">
        <v>45707</v>
      </c>
      <c r="B489" s="251">
        <v>1044.6389765182128</v>
      </c>
      <c r="C489" s="71"/>
      <c r="D489" s="141">
        <f t="shared" ref="D489:D496" si="150">((B489/B488)-1)*100</f>
        <v>0.29409384357050872</v>
      </c>
      <c r="E489" s="251">
        <v>1040.1387624307993</v>
      </c>
      <c r="F489" s="58"/>
      <c r="G489" s="141">
        <f t="shared" ref="G489:G496" si="151">((E489/E488)-1)*100</f>
        <v>0.51101520300462777</v>
      </c>
      <c r="H489" s="251">
        <v>1039.0668489489221</v>
      </c>
      <c r="I489" s="58"/>
      <c r="J489" s="141">
        <f t="shared" ref="J489:J496" si="152">((H489/H488)-1)*100</f>
        <v>0.63696733795153282</v>
      </c>
      <c r="K489" s="251">
        <v>1063.1006885979311</v>
      </c>
      <c r="L489" s="58"/>
      <c r="M489" s="141">
        <f t="shared" ref="M489:M496" si="153">((K489/K488)-1)*100</f>
        <v>0.92352437978733271</v>
      </c>
      <c r="N489" s="251">
        <v>1109.771891551896</v>
      </c>
      <c r="O489" s="58"/>
      <c r="P489" s="141">
        <f t="shared" ref="P489:P496" si="154">((N489/N488)-1)*100</f>
        <v>1.269139694725574</v>
      </c>
    </row>
    <row r="490" spans="1:16" s="96" customFormat="1" ht="18" customHeight="1" x14ac:dyDescent="0.25">
      <c r="A490" s="97">
        <v>45739</v>
      </c>
      <c r="B490" s="251">
        <v>1048.1113320822431</v>
      </c>
      <c r="C490" s="71"/>
      <c r="D490" s="141">
        <f t="shared" si="150"/>
        <v>0.33239766484720601</v>
      </c>
      <c r="E490" s="251">
        <v>1043.2952427463879</v>
      </c>
      <c r="F490" s="58"/>
      <c r="G490" s="141">
        <f t="shared" si="151"/>
        <v>0.30346723241156948</v>
      </c>
      <c r="H490" s="251">
        <v>1041.9669516369463</v>
      </c>
      <c r="I490" s="58"/>
      <c r="J490" s="141">
        <f t="shared" si="152"/>
        <v>0.27910645893070019</v>
      </c>
      <c r="K490" s="251">
        <v>1065.2641467194451</v>
      </c>
      <c r="L490" s="58"/>
      <c r="M490" s="141">
        <f t="shared" si="153"/>
        <v>0.20350453580904038</v>
      </c>
      <c r="N490" s="251">
        <v>1111.2853424587272</v>
      </c>
      <c r="O490" s="58"/>
      <c r="P490" s="141">
        <f t="shared" si="154"/>
        <v>0.13637495402003541</v>
      </c>
    </row>
    <row r="491" spans="1:16" s="96" customFormat="1" ht="18" customHeight="1" x14ac:dyDescent="0.25">
      <c r="A491" s="97">
        <v>45771</v>
      </c>
      <c r="B491" s="251">
        <v>1047.5083870622013</v>
      </c>
      <c r="C491" s="71"/>
      <c r="D491" s="141">
        <f t="shared" si="150"/>
        <v>-5.7526810519625826E-2</v>
      </c>
      <c r="E491" s="251">
        <v>1041.9015339011476</v>
      </c>
      <c r="F491" s="58"/>
      <c r="G491" s="141">
        <f t="shared" si="151"/>
        <v>-0.13358719450992096</v>
      </c>
      <c r="H491" s="251">
        <v>1039.980189708735</v>
      </c>
      <c r="I491" s="58"/>
      <c r="J491" s="141">
        <f t="shared" si="152"/>
        <v>-0.19067417878178006</v>
      </c>
      <c r="K491" s="251">
        <v>1062.3875518901873</v>
      </c>
      <c r="L491" s="58"/>
      <c r="M491" s="141">
        <f t="shared" si="153"/>
        <v>-0.27003582520978009</v>
      </c>
      <c r="N491" s="251">
        <v>1107.3582218086508</v>
      </c>
      <c r="O491" s="58"/>
      <c r="P491" s="141">
        <f t="shared" si="154"/>
        <v>-0.35338544476682943</v>
      </c>
    </row>
    <row r="492" spans="1:16" s="96" customFormat="1" ht="18" customHeight="1" x14ac:dyDescent="0.25">
      <c r="A492" s="97">
        <v>45803</v>
      </c>
      <c r="B492" s="251">
        <v>1046.2871645311072</v>
      </c>
      <c r="C492" s="71"/>
      <c r="D492" s="141">
        <f t="shared" si="150"/>
        <v>-0.11658355638746176</v>
      </c>
      <c r="E492" s="251">
        <v>1039.1125103335462</v>
      </c>
      <c r="F492" s="58"/>
      <c r="G492" s="141">
        <f t="shared" si="151"/>
        <v>-0.26768590666707004</v>
      </c>
      <c r="H492" s="251">
        <v>1036.3160535305019</v>
      </c>
      <c r="I492" s="58"/>
      <c r="J492" s="141">
        <f t="shared" si="152"/>
        <v>-0.3523274976285129</v>
      </c>
      <c r="K492" s="251">
        <v>1056.5128613713184</v>
      </c>
      <c r="L492" s="58"/>
      <c r="M492" s="141">
        <f t="shared" si="153"/>
        <v>-0.5529705716540767</v>
      </c>
      <c r="N492" s="251">
        <v>1098.5240790170521</v>
      </c>
      <c r="O492" s="58"/>
      <c r="P492" s="141">
        <f t="shared" si="154"/>
        <v>-0.79776739067958236</v>
      </c>
    </row>
    <row r="493" spans="1:16" s="96" customFormat="1" ht="18" customHeight="1" x14ac:dyDescent="0.25">
      <c r="A493" s="97">
        <v>45835</v>
      </c>
      <c r="B493" s="251">
        <v>1072.6586928931399</v>
      </c>
      <c r="C493" s="71"/>
      <c r="D493" s="141">
        <f t="shared" si="150"/>
        <v>2.5204866556736372</v>
      </c>
      <c r="E493" s="251">
        <v>1062.0759687309242</v>
      </c>
      <c r="F493" s="58"/>
      <c r="G493" s="141">
        <f t="shared" si="151"/>
        <v>2.2099106852256911</v>
      </c>
      <c r="H493" s="251">
        <v>1058.0143244628741</v>
      </c>
      <c r="I493" s="58"/>
      <c r="J493" s="141">
        <f t="shared" si="152"/>
        <v>2.0937889419401445</v>
      </c>
      <c r="K493" s="251">
        <v>1077.085191803727</v>
      </c>
      <c r="L493" s="58"/>
      <c r="M493" s="141">
        <f t="shared" si="153"/>
        <v>1.9471916703130754</v>
      </c>
      <c r="N493" s="251">
        <v>1115.9778771020251</v>
      </c>
      <c r="O493" s="58"/>
      <c r="P493" s="141">
        <f t="shared" si="154"/>
        <v>1.5888407380737934</v>
      </c>
    </row>
    <row r="494" spans="1:16" s="96" customFormat="1" ht="18" customHeight="1" x14ac:dyDescent="0.25">
      <c r="A494" s="97">
        <v>45867</v>
      </c>
      <c r="B494" s="251">
        <v>1066.1499930366219</v>
      </c>
      <c r="C494" s="71"/>
      <c r="D494" s="141">
        <f t="shared" si="150"/>
        <v>-0.60678199875142669</v>
      </c>
      <c r="E494" s="251">
        <v>1055.4340651183306</v>
      </c>
      <c r="F494" s="58"/>
      <c r="G494" s="141">
        <f t="shared" si="151"/>
        <v>-0.62536991779692519</v>
      </c>
      <c r="H494" s="251">
        <v>1051.4510920972937</v>
      </c>
      <c r="I494" s="58"/>
      <c r="J494" s="141">
        <f t="shared" si="152"/>
        <v>-0.62033492494654174</v>
      </c>
      <c r="K494" s="251">
        <v>1071.2936179839169</v>
      </c>
      <c r="L494" s="58"/>
      <c r="M494" s="141">
        <f t="shared" si="153"/>
        <v>-0.53770805353950957</v>
      </c>
      <c r="N494" s="251">
        <v>1110.4381052329913</v>
      </c>
      <c r="O494" s="58"/>
      <c r="P494" s="141">
        <f t="shared" si="154"/>
        <v>-0.4964051691973892</v>
      </c>
    </row>
    <row r="495" spans="1:16" s="96" customFormat="1" ht="18" customHeight="1" x14ac:dyDescent="0.25">
      <c r="A495" s="97">
        <v>45899</v>
      </c>
      <c r="B495" s="251">
        <v>1065.5459898703007</v>
      </c>
      <c r="C495" s="71"/>
      <c r="D495" s="141">
        <f t="shared" si="150"/>
        <v>-5.6652738382612089E-2</v>
      </c>
      <c r="E495" s="251">
        <v>1054.9411600214441</v>
      </c>
      <c r="F495" s="58"/>
      <c r="G495" s="141">
        <f t="shared" si="151"/>
        <v>-4.6701647518954115E-2</v>
      </c>
      <c r="H495" s="251">
        <v>1051.0994246009918</v>
      </c>
      <c r="I495" s="58"/>
      <c r="J495" s="141">
        <f t="shared" si="152"/>
        <v>-3.3445920494545867E-2</v>
      </c>
      <c r="K495" s="251">
        <v>1071.2976093942711</v>
      </c>
      <c r="L495" s="58"/>
      <c r="M495" s="141">
        <f t="shared" si="153"/>
        <v>3.7257856178030124E-4</v>
      </c>
      <c r="N495" s="251">
        <v>1110.7020000294674</v>
      </c>
      <c r="O495" s="58"/>
      <c r="P495" s="141">
        <f t="shared" si="154"/>
        <v>2.3764926224378868E-2</v>
      </c>
    </row>
    <row r="496" spans="1:16" s="96" customFormat="1" ht="18" customHeight="1" x14ac:dyDescent="0.25">
      <c r="A496" s="97">
        <v>45901</v>
      </c>
      <c r="B496" s="251">
        <v>1064.4250503176017</v>
      </c>
      <c r="C496" s="71"/>
      <c r="D496" s="141">
        <f t="shared" si="150"/>
        <v>-0.10519860835245254</v>
      </c>
      <c r="E496" s="251">
        <v>1053.3816853596293</v>
      </c>
      <c r="F496" s="58"/>
      <c r="G496" s="141">
        <f t="shared" si="151"/>
        <v>-0.14782574809983906</v>
      </c>
      <c r="H496" s="251">
        <v>1049.4153330629988</v>
      </c>
      <c r="I496" s="58"/>
      <c r="J496" s="141">
        <f t="shared" si="152"/>
        <v>-0.16022190656533875</v>
      </c>
      <c r="K496" s="251">
        <v>1068.9889565316378</v>
      </c>
      <c r="L496" s="58"/>
      <c r="M496" s="141">
        <f t="shared" si="153"/>
        <v>-0.21550060808394056</v>
      </c>
      <c r="N496" s="251">
        <v>1107.3572495946764</v>
      </c>
      <c r="O496" s="58"/>
      <c r="P496" s="141">
        <f t="shared" si="154"/>
        <v>-0.30113841828881549</v>
      </c>
    </row>
    <row r="497" spans="1:16" s="96" customFormat="1" ht="18" customHeight="1" x14ac:dyDescent="0.25">
      <c r="A497" s="97">
        <v>45933</v>
      </c>
      <c r="B497" s="251">
        <v>1066.3628851802973</v>
      </c>
      <c r="C497" s="71"/>
      <c r="D497" s="141">
        <v>0.18205460892877223</v>
      </c>
      <c r="E497" s="251">
        <v>1054.8290745968873</v>
      </c>
      <c r="F497" s="58"/>
      <c r="G497" s="141">
        <v>0.13740406325404297</v>
      </c>
      <c r="H497" s="251">
        <v>1050.4783771164161</v>
      </c>
      <c r="I497" s="58"/>
      <c r="J497" s="141">
        <v>0.10129869651460677</v>
      </c>
      <c r="K497" s="251">
        <v>1069.2682552790791</v>
      </c>
      <c r="L497" s="58"/>
      <c r="M497" s="141">
        <v>2.6127374444318008E-2</v>
      </c>
      <c r="N497" s="251">
        <v>1106.8533774438638</v>
      </c>
      <c r="O497" s="58"/>
      <c r="P497" s="141">
        <v>-4.550222170822682E-2</v>
      </c>
    </row>
    <row r="498" spans="1:16" s="96" customFormat="1" ht="18" customHeight="1" x14ac:dyDescent="0.25">
      <c r="A498" s="97">
        <v>45965</v>
      </c>
      <c r="B498" s="251">
        <v>1075.3546979892712</v>
      </c>
      <c r="C498" s="71"/>
      <c r="D498" s="141">
        <f>((B498/B497)-1)*100</f>
        <v>0.84322259654165954</v>
      </c>
      <c r="E498" s="251">
        <v>1067.6861438167703</v>
      </c>
      <c r="F498" s="58"/>
      <c r="G498" s="141">
        <f>((E498/E497)-1)*100</f>
        <v>1.2188770227817614</v>
      </c>
      <c r="H498" s="251">
        <v>1065.1940308619401</v>
      </c>
      <c r="I498" s="58"/>
      <c r="J498" s="141">
        <f>((H498/H497)-1)*100</f>
        <v>1.4008526083058248</v>
      </c>
      <c r="K498" s="251">
        <v>1089.254590536779</v>
      </c>
      <c r="L498" s="58"/>
      <c r="M498" s="141">
        <f>((K498/K497)-1)*100</f>
        <v>1.8691600689560772</v>
      </c>
      <c r="N498" s="251">
        <v>1134.5798981615808</v>
      </c>
      <c r="O498" s="58"/>
      <c r="P498" s="141">
        <f>((N498/N497)-1)*100</f>
        <v>2.5049858710055828</v>
      </c>
    </row>
    <row r="499" spans="1:16" s="96" customFormat="1" ht="18" customHeight="1" x14ac:dyDescent="0.25">
      <c r="A499" s="97">
        <v>45997</v>
      </c>
      <c r="B499" s="251">
        <v>1079.69</v>
      </c>
      <c r="C499" s="71"/>
      <c r="D499" s="141">
        <f>((B499/B498)-1)*100</f>
        <v>0.40315088768712037</v>
      </c>
      <c r="E499" s="251">
        <v>1074.2178275525855</v>
      </c>
      <c r="F499" s="58"/>
      <c r="G499" s="141">
        <f t="shared" ref="G499" si="155">((E499/E498)-1)*100</f>
        <v>0.61176065397512414</v>
      </c>
      <c r="H499" s="251">
        <v>1072.8656464419105</v>
      </c>
      <c r="I499" s="58"/>
      <c r="J499" s="141">
        <f t="shared" ref="J499" si="156">((H499/H498)-1)*100</f>
        <v>0.72020827733729753</v>
      </c>
      <c r="K499" s="251">
        <v>1100.0109687080696</v>
      </c>
      <c r="L499" s="58"/>
      <c r="M499" s="141">
        <f t="shared" ref="M499" si="157">((K499/K498)-1)*100</f>
        <v>0.987498998373737</v>
      </c>
      <c r="N499" s="251">
        <v>1149.66731474229</v>
      </c>
      <c r="O499" s="58"/>
      <c r="P499" s="141">
        <f>((N499/N498)-1)*100</f>
        <v>1.3297800009638872</v>
      </c>
    </row>
    <row r="500" spans="1:16" s="96" customFormat="1" ht="18" customHeight="1" x14ac:dyDescent="0.25">
      <c r="A500" s="26" t="s">
        <v>87</v>
      </c>
      <c r="B500" s="69"/>
      <c r="C500" s="71"/>
      <c r="D500" s="197">
        <f>((D488/100)+1)*((D489/100)+1)*((D490/100)+1)*((D491/100)+1)*((D492/100)+1)*((D493/100)+1)*((D494/100)+1)*((D495/100)+1)*((D496/100)+1)*((D497/100)+1)*((D498/100)+1)*((D499/100)+1)-1</f>
        <v>5.032352076487534E-2</v>
      </c>
      <c r="E500" s="58"/>
      <c r="F500" s="58"/>
      <c r="G500" s="197">
        <f>((G488/100)+1)*((G489/100)+1)*((G490/100)+1)*((G491/100)+1)*((G492/100)+1)*((G493/100)+1)*((G494/100)+1)*((G495/100)+1)*((G496/100)+1)*((G497/100)+1)*((G498/100)+1)*((G499/100)+1)-1</f>
        <v>5.0631134051480675E-2</v>
      </c>
      <c r="H500" s="197"/>
      <c r="I500" s="58"/>
      <c r="J500" s="197">
        <f>((J488/100)+1)*((J489/100)+1)*((J490/100)+1)*((J491/100)+1)*((J492/100)+1)*((J493/100)+1)*((J494/100)+1)*((J495/100)+1)*((J496/100)+1)*((J497/100)+1)*((J498/100)+1)*((J499/100)+1)-1</f>
        <v>5.1303879228643989E-2</v>
      </c>
      <c r="K500" s="58"/>
      <c r="L500" s="58"/>
      <c r="M500" s="197">
        <f>((M488/100)+1)*((M489/100)+1)*((M490/100)+1)*((M491/100)+1)*((M492/100)+1)*((M493/100)+1)*((M494/100)+1)*((M495/100)+1)*((M496/100)+1)*((M497/100)+1)*((M498/100)+1)*((M499/100)+1)-1</f>
        <v>5.565689661676787E-2</v>
      </c>
      <c r="N500" s="58"/>
      <c r="O500" s="58"/>
      <c r="P500" s="197">
        <f>((P488/100)+1)*((P489/100)+1)*((P490/100)+1)*((P491/100)+1)*((P492/100)+1)*((P493/100)+1)*((P494/100)+1)*((P495/100)+1)*((P496/100)+1)*((P497/100)+1)*((P498/100)+1)*((P499/100)+1)-1</f>
        <v>5.885704240055234E-2</v>
      </c>
    </row>
    <row r="501" spans="1:16" s="96" customFormat="1" ht="18" customHeight="1" x14ac:dyDescent="0.25">
      <c r="A501" s="97">
        <v>46031</v>
      </c>
      <c r="B501" s="251">
        <v>1099.3646003178401</v>
      </c>
      <c r="C501" s="71"/>
      <c r="D501" s="141">
        <f>((B501/B499)-1)*100</f>
        <v>1.8222453035445341</v>
      </c>
      <c r="E501" s="251">
        <v>1091.0969359114324</v>
      </c>
      <c r="F501" s="58"/>
      <c r="G501" s="141">
        <f>((E501/E499)-1)*100</f>
        <v>1.5712928910613044</v>
      </c>
      <c r="H501" s="251">
        <v>1087.6611297032716</v>
      </c>
      <c r="I501" s="58"/>
      <c r="J501" s="141">
        <f>((H501/H499)-1)*100</f>
        <v>1.3790620764519312</v>
      </c>
      <c r="K501" s="251">
        <v>1111.9221511129556</v>
      </c>
      <c r="L501" s="58"/>
      <c r="M501" s="141">
        <f>((K501/K499)-1)*100</f>
        <v>1.0828239666441863</v>
      </c>
      <c r="N501" s="251">
        <v>1158.6919268941963</v>
      </c>
      <c r="O501" s="58"/>
      <c r="P501" s="141">
        <f>((N501/N499)-1)*100</f>
        <v>0.78497596967250782</v>
      </c>
    </row>
    <row r="502" spans="1:16" s="96" customFormat="1" ht="18" customHeight="1" x14ac:dyDescent="0.25">
      <c r="A502" s="26" t="s">
        <v>89</v>
      </c>
      <c r="B502" s="69"/>
      <c r="C502" s="71"/>
      <c r="D502" s="197">
        <f>((D501/100)+1)-1</f>
        <v>1.8222453035445341E-2</v>
      </c>
      <c r="E502" s="58"/>
      <c r="F502" s="58"/>
      <c r="G502" s="197">
        <f>((G501/100)+1)-1</f>
        <v>1.5712928910613044E-2</v>
      </c>
      <c r="H502" s="197"/>
      <c r="I502" s="58"/>
      <c r="J502" s="197">
        <f>((J501/100)+1)-1</f>
        <v>1.3790620764519312E-2</v>
      </c>
      <c r="K502" s="58"/>
      <c r="L502" s="58"/>
      <c r="M502" s="197">
        <f>((M501/100)+1)-1</f>
        <v>1.0828239666441863E-2</v>
      </c>
      <c r="N502" s="58"/>
      <c r="O502" s="58"/>
      <c r="P502" s="197">
        <f>((P501/100)+1)-1</f>
        <v>7.8497596967250782E-3</v>
      </c>
    </row>
    <row r="503" spans="1:16" s="93" customFormat="1" ht="30.75" customHeight="1" x14ac:dyDescent="0.25">
      <c r="A503" s="214" t="s">
        <v>90</v>
      </c>
      <c r="B503" s="91"/>
      <c r="C503" s="91"/>
      <c r="D503" s="92">
        <f>((D489/100)+1)*((D490/100)+1)*((D491/100)+1)*((D492/100)+1)*((D493/100)+1)*((D494/100)+1)*((D495/100)+1)*((D496/100)+1)*((D497/100)+1)*((D498/100)+1)*((D499/100)+1)*((D501/100)+1)-1</f>
        <v>5.5482122255033017E-2</v>
      </c>
      <c r="E503" s="92"/>
      <c r="F503" s="92"/>
      <c r="G503" s="92">
        <f>((G489/100)+1)*((G490/100)+1)*((G491/100)+1)*((G492/100)+1)*((G493/100)+1)*((G494/100)+1)*((G495/100)+1)*((G496/100)+1)*((G497/100)+1)*((G498/100)+1)*((G499/100)+1)*((G501/100)+1)-1</f>
        <v>5.4352214093568607E-2</v>
      </c>
      <c r="H503" s="92"/>
      <c r="I503" s="92"/>
      <c r="J503" s="92">
        <f>((J489/100)+1)*((J490/100)+1)*((J491/100)+1)*((J492/100)+1)*((J493/100)+1)*((J494/100)+1)*((J495/100)+1)*((J496/100)+1)*((J497/100)+1)*((J498/100)+1)*((J499/100)+1)*((J501/100)+1)-1</f>
        <v>5.3434797726746863E-2</v>
      </c>
      <c r="K503" s="92"/>
      <c r="L503" s="92"/>
      <c r="M503" s="92">
        <f>((M489/100)+1)*((M490/100)+1)*((M491/100)+1)*((M492/100)+1)*((M493/100)+1)*((M494/100)+1)*((M495/100)+1)*((M496/100)+1)*((M497/100)+1)*((M498/100)+1)*((M499/100)+1)*((M501/100)+1)-1</f>
        <v>5.5583008550901702E-2</v>
      </c>
      <c r="N503" s="92"/>
      <c r="O503" s="92"/>
      <c r="P503" s="92">
        <f>((P489/100)+1)*((P490/100)+1)*((P491/100)+1)*((P492/100)+1)*((P493/100)+1)*((P494/100)+1)*((P495/100)+1)*((P496/100)+1)*((P497/100)+1)*((P498/100)+1)*((P499/100)+1)*((P501/100)+1)-1</f>
        <v>5.7332011209187517E-2</v>
      </c>
    </row>
    <row r="504" spans="1:16" s="8" customFormat="1" ht="23.25" hidden="1" customHeight="1" x14ac:dyDescent="0.25">
      <c r="A504" s="237" t="s">
        <v>24</v>
      </c>
      <c r="B504" s="238"/>
      <c r="C504" s="238"/>
      <c r="D504" s="161">
        <f>(B264/B84)-1</f>
        <v>2.2260982969069194</v>
      </c>
      <c r="E504" s="238"/>
      <c r="F504" s="238"/>
      <c r="G504" s="161">
        <f>(E264/E84)-1</f>
        <v>2.170020683216646</v>
      </c>
      <c r="H504" s="238"/>
      <c r="I504" s="238"/>
      <c r="J504" s="161">
        <f>(H264/H84)-1</f>
        <v>2.1619379240144752</v>
      </c>
      <c r="K504" s="238"/>
      <c r="L504" s="238"/>
      <c r="M504" s="161">
        <f>(K264/K84)-1</f>
        <v>2.219651461315777</v>
      </c>
      <c r="N504" s="238"/>
      <c r="O504" s="238"/>
      <c r="P504" s="161">
        <f>(N264/N84)-1</f>
        <v>2.2974652138528442</v>
      </c>
    </row>
    <row r="505" spans="1:16" s="8" customFormat="1" ht="30.75" hidden="1" customHeight="1" x14ac:dyDescent="0.25">
      <c r="A505" s="237" t="s">
        <v>40</v>
      </c>
      <c r="B505" s="238"/>
      <c r="C505" s="238"/>
      <c r="D505" s="161">
        <f>((D109/100)+1)*((D110/100)+1)*((D111/100)+1)*((D112/100)+1)*((D113/100)+1)*((D114/100)+1)*((D115/100)+1)*((D116/100)+1)*(D130+1)*(D143+1)*(D156+1)*(D170+1)*(D183+1)*(D197+1)*(D211+1)*(D225+1)*(D239+1)*(D252+1)*(D266+1)-1</f>
        <v>1.3799121274310635</v>
      </c>
      <c r="E505" s="238"/>
      <c r="F505" s="238"/>
      <c r="G505" s="161">
        <f>((G109/100)+1)*((G110/100)+1)*((G111/100)+1)*((G112/100)+1)*((G113/100)+1)*((G114/100)+1)*((G115/100)+1)*((G116/100)+1)*(G130+1)*(G143+1)*(G156+1)*(G170+1)*(G183+1)*(G197+1)*(G211+1)*(G225+1)*(G239+1)*(G252+1)*(G266+1)-1</f>
        <v>1.4339266727569835</v>
      </c>
      <c r="H505" s="238"/>
      <c r="I505" s="238"/>
      <c r="J505" s="161">
        <f>((J109/100)+1)*((J110/100)+1)*((J111/100)+1)*((J112/100)+1)*((J113/100)+1)*((J114/100)+1)*((J115/100)+1)*((J116/100)+1)*(J130+1)*(J143+1)*(J156+1)*(J170+1)*(J183+1)*(J197+1)*(J211+1)*(J225+1)*(J239+1)*(J252+1)*(J266+1)-1</f>
        <v>1.4683953063290325</v>
      </c>
      <c r="K505" s="238"/>
      <c r="L505" s="238"/>
      <c r="M505" s="161">
        <f>((M109/100)+1)*((M110/100)+1)*((M111/100)+1)*((M112/100)+1)*((M113/100)+1)*((M114/100)+1)*((M115/100)+1)*((M116/100)+1)*(M130+1)*(M143+1)*(M156+1)*(M170+1)*(M183+1)*(M197+1)*(M211+1)*(M225+1)*(M239+1)*(M252+1)*(M266+1)-1</f>
        <v>1.4882520334096045</v>
      </c>
      <c r="N505" s="238"/>
      <c r="O505" s="238"/>
      <c r="P505" s="161">
        <f>((P109/100)+1)*((P110/100)+1)*((P111/100)+1)*((P112/100)+1)*((P113/100)+1)*((P114/100)+1)*((P115/100)+1)*((P116/100)+1)*(P130+1)*(P143+1)*(P156+1)*(P170+1)*(P183+1)*(P197+1)*(P211+1)*(P225+1)*(P239+1)*(P252+1)*(P266+1)-1</f>
        <v>1.5464661847914587</v>
      </c>
    </row>
    <row r="506" spans="1:16" s="8" customFormat="1" ht="15" customHeight="1" x14ac:dyDescent="0.25">
      <c r="A506" s="239"/>
      <c r="B506" s="240"/>
      <c r="C506" s="240"/>
      <c r="D506" s="162"/>
      <c r="E506" s="240"/>
      <c r="F506" s="240"/>
      <c r="G506" s="162"/>
      <c r="H506" s="240"/>
      <c r="I506" s="240"/>
      <c r="J506" s="162"/>
      <c r="K506" s="240"/>
      <c r="L506" s="240"/>
      <c r="M506" s="162"/>
      <c r="N506" s="240"/>
      <c r="O506" s="240"/>
      <c r="P506" s="162"/>
    </row>
    <row r="507" spans="1:16" ht="15" customHeight="1" x14ac:dyDescent="0.25">
      <c r="A507" s="241"/>
      <c r="C507" s="243"/>
      <c r="J507" s="250"/>
    </row>
    <row r="508" spans="1:16" ht="15" customHeight="1" x14ac:dyDescent="0.25">
      <c r="A508" s="241"/>
      <c r="C508" s="243"/>
      <c r="D508" s="245"/>
      <c r="M508" s="245"/>
    </row>
    <row r="509" spans="1:16" ht="15" customHeight="1" x14ac:dyDescent="0.25">
      <c r="A509" s="241"/>
      <c r="C509" s="243"/>
    </row>
  </sheetData>
  <mergeCells count="14">
    <mergeCell ref="E1:P1"/>
    <mergeCell ref="E2:P2"/>
    <mergeCell ref="E3:P3"/>
    <mergeCell ref="K5:K7"/>
    <mergeCell ref="L5:L7"/>
    <mergeCell ref="N5:N7"/>
    <mergeCell ref="O5:O7"/>
    <mergeCell ref="H5:H7"/>
    <mergeCell ref="I5:I7"/>
    <mergeCell ref="A5:A6"/>
    <mergeCell ref="B5:B7"/>
    <mergeCell ref="C5:C7"/>
    <mergeCell ref="E5:E7"/>
    <mergeCell ref="F5:F7"/>
  </mergeCells>
  <printOptions horizontalCentered="1" gridLinesSet="0"/>
  <pageMargins left="0.19685039370078741" right="0.19685039370078741" top="0.78740157480314965" bottom="0.59055118110236227" header="0.31496062992125984" footer="0.31496062992125984"/>
  <pageSetup paperSize="9" scale="72" pageOrder="overThenDown" orientation="landscape" horizontalDpi="4294967294" verticalDpi="4294967294" r:id="rId1"/>
  <headerFooter alignWithMargins="0">
    <oddHeader>&amp;C&amp;"Arial,Negrito"&amp;11Setcesp - Sindicato das Empresas de Transportes de Carga de São Paulo e Região</oddHeader>
    <oddFooter>&amp;CDepartamento de Economia e Estatística</oddFooter>
  </headerFooter>
  <rowBreaks count="1" manualBreakCount="1">
    <brk id="503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V351"/>
  <sheetViews>
    <sheetView showGridLines="0" zoomScaleNormal="100" workbookViewId="0">
      <pane xSplit="1" ySplit="6" topLeftCell="B337" activePane="bottomRight" state="frozen"/>
      <selection activeCell="A125" sqref="A125"/>
      <selection pane="topRight" activeCell="A125" sqref="A125"/>
      <selection pane="bottomLeft" activeCell="A125" sqref="A125"/>
      <selection pane="bottomRight" activeCell="D348" sqref="D348"/>
    </sheetView>
  </sheetViews>
  <sheetFormatPr defaultColWidth="26" defaultRowHeight="15" customHeight="1" x14ac:dyDescent="0.25"/>
  <cols>
    <col min="1" max="1" width="22.5546875" style="30" customWidth="1"/>
    <col min="2" max="2" width="9.44140625" style="31" customWidth="1"/>
    <col min="3" max="3" width="9.44140625" style="31" hidden="1" customWidth="1"/>
    <col min="4" max="4" width="16.109375" style="15" customWidth="1"/>
    <col min="5" max="5" width="9" style="33" customWidth="1"/>
    <col min="6" max="6" width="9" style="33" hidden="1" customWidth="1"/>
    <col min="7" max="7" width="16.88671875" style="15" customWidth="1"/>
    <col min="8" max="8" width="9.33203125" style="33" customWidth="1"/>
    <col min="9" max="9" width="9.33203125" style="33" hidden="1" customWidth="1"/>
    <col min="10" max="10" width="16.5546875" style="15" customWidth="1"/>
    <col min="11" max="11" width="9.33203125" style="33" customWidth="1"/>
    <col min="12" max="12" width="9.33203125" style="33" hidden="1" customWidth="1"/>
    <col min="13" max="13" width="16.5546875" style="15" customWidth="1"/>
    <col min="14" max="14" width="9.44140625" style="33" customWidth="1"/>
    <col min="15" max="15" width="9.44140625" style="33" hidden="1" customWidth="1"/>
    <col min="16" max="16" width="16.88671875" style="15" customWidth="1"/>
    <col min="17" max="16384" width="26" style="15"/>
  </cols>
  <sheetData>
    <row r="1" spans="1:16" s="59" customFormat="1" ht="20.25" customHeight="1" x14ac:dyDescent="0.25">
      <c r="B1" s="247"/>
      <c r="C1" s="247"/>
      <c r="D1" s="247"/>
      <c r="E1" s="247"/>
      <c r="F1" s="247"/>
      <c r="G1" s="257" t="s">
        <v>58</v>
      </c>
      <c r="H1" s="257"/>
      <c r="I1" s="257"/>
      <c r="J1" s="257"/>
      <c r="K1" s="257"/>
      <c r="L1" s="257"/>
      <c r="M1" s="257"/>
      <c r="N1" s="257"/>
      <c r="O1" s="257"/>
      <c r="P1" s="257"/>
    </row>
    <row r="2" spans="1:16" s="59" customFormat="1" ht="20.25" customHeight="1" x14ac:dyDescent="0.25">
      <c r="B2" s="247"/>
      <c r="C2" s="247"/>
      <c r="D2" s="247"/>
      <c r="E2" s="247"/>
      <c r="F2" s="247"/>
      <c r="G2" s="257" t="s">
        <v>31</v>
      </c>
      <c r="H2" s="257"/>
      <c r="I2" s="257"/>
      <c r="J2" s="257"/>
      <c r="K2" s="257"/>
      <c r="L2" s="257"/>
      <c r="M2" s="257"/>
      <c r="N2" s="257"/>
      <c r="O2" s="257"/>
      <c r="P2" s="257"/>
    </row>
    <row r="3" spans="1:16" s="59" customFormat="1" ht="18.75" customHeight="1" x14ac:dyDescent="0.25">
      <c r="B3" s="247"/>
      <c r="C3" s="247"/>
      <c r="D3" s="247"/>
      <c r="E3" s="247"/>
      <c r="F3" s="247"/>
      <c r="G3" s="257" t="s">
        <v>45</v>
      </c>
      <c r="H3" s="257"/>
      <c r="I3" s="257"/>
      <c r="J3" s="257"/>
      <c r="K3" s="257"/>
      <c r="L3" s="257"/>
      <c r="M3" s="257"/>
      <c r="N3" s="257"/>
      <c r="O3" s="257"/>
      <c r="P3" s="257"/>
    </row>
    <row r="4" spans="1:16" s="10" customFormat="1" ht="15" customHeight="1" x14ac:dyDescent="0.25">
      <c r="A4" s="258" t="s">
        <v>0</v>
      </c>
      <c r="B4" s="254" t="s">
        <v>26</v>
      </c>
      <c r="C4" s="254" t="s">
        <v>25</v>
      </c>
      <c r="D4" s="36" t="s">
        <v>1</v>
      </c>
      <c r="E4" s="254" t="s">
        <v>26</v>
      </c>
      <c r="F4" s="254" t="s">
        <v>25</v>
      </c>
      <c r="G4" s="34" t="s">
        <v>2</v>
      </c>
      <c r="H4" s="254" t="s">
        <v>26</v>
      </c>
      <c r="I4" s="254" t="s">
        <v>25</v>
      </c>
      <c r="J4" s="36" t="s">
        <v>3</v>
      </c>
      <c r="K4" s="254" t="s">
        <v>26</v>
      </c>
      <c r="L4" s="254" t="s">
        <v>25</v>
      </c>
      <c r="M4" s="34" t="s">
        <v>4</v>
      </c>
      <c r="N4" s="254" t="s">
        <v>26</v>
      </c>
      <c r="O4" s="254" t="s">
        <v>25</v>
      </c>
      <c r="P4" s="34" t="s">
        <v>5</v>
      </c>
    </row>
    <row r="5" spans="1:16" s="10" customFormat="1" ht="15" customHeight="1" x14ac:dyDescent="0.25">
      <c r="A5" s="258"/>
      <c r="B5" s="255"/>
      <c r="C5" s="255"/>
      <c r="D5" s="35" t="s">
        <v>6</v>
      </c>
      <c r="E5" s="255"/>
      <c r="F5" s="255"/>
      <c r="G5" s="35" t="s">
        <v>7</v>
      </c>
      <c r="H5" s="255"/>
      <c r="I5" s="255"/>
      <c r="J5" s="35" t="s">
        <v>8</v>
      </c>
      <c r="K5" s="255"/>
      <c r="L5" s="255"/>
      <c r="M5" s="35" t="s">
        <v>9</v>
      </c>
      <c r="N5" s="255"/>
      <c r="O5" s="255"/>
      <c r="P5" s="35" t="s">
        <v>14</v>
      </c>
    </row>
    <row r="6" spans="1:16" s="10" customFormat="1" ht="26.4" x14ac:dyDescent="0.25">
      <c r="A6" s="2" t="s">
        <v>11</v>
      </c>
      <c r="B6" s="256"/>
      <c r="C6" s="256"/>
      <c r="D6" s="1" t="s">
        <v>15</v>
      </c>
      <c r="E6" s="256"/>
      <c r="F6" s="256"/>
      <c r="G6" s="1" t="s">
        <v>15</v>
      </c>
      <c r="H6" s="256"/>
      <c r="I6" s="256"/>
      <c r="J6" s="1" t="s">
        <v>15</v>
      </c>
      <c r="K6" s="256"/>
      <c r="L6" s="256"/>
      <c r="M6" s="1" t="s">
        <v>15</v>
      </c>
      <c r="N6" s="256"/>
      <c r="O6" s="256"/>
      <c r="P6" s="1" t="s">
        <v>15</v>
      </c>
    </row>
    <row r="7" spans="1:16" s="10" customFormat="1" ht="16.5" customHeight="1" x14ac:dyDescent="0.25">
      <c r="A7" s="3">
        <v>36586</v>
      </c>
      <c r="B7" s="5">
        <v>100</v>
      </c>
      <c r="C7" s="6">
        <v>147.59</v>
      </c>
      <c r="D7" s="1"/>
      <c r="E7" s="5">
        <v>100</v>
      </c>
      <c r="F7" s="4">
        <v>179.64</v>
      </c>
      <c r="G7" s="1"/>
      <c r="H7" s="5">
        <v>100</v>
      </c>
      <c r="I7" s="4">
        <v>216.27</v>
      </c>
      <c r="J7" s="1"/>
      <c r="K7" s="5">
        <v>100</v>
      </c>
      <c r="L7" s="4">
        <v>362.79</v>
      </c>
      <c r="M7" s="1"/>
      <c r="N7" s="5">
        <v>100</v>
      </c>
      <c r="O7" s="4">
        <v>692.47</v>
      </c>
      <c r="P7" s="1"/>
    </row>
    <row r="8" spans="1:16" ht="15" customHeight="1" x14ac:dyDescent="0.25">
      <c r="A8" s="12">
        <v>36617</v>
      </c>
      <c r="B8" s="38">
        <v>100.0067755267972</v>
      </c>
      <c r="C8" s="38">
        <v>147.6</v>
      </c>
      <c r="D8" s="14">
        <f t="shared" ref="D8:D16" si="0">((C8/C7)-1)*100</f>
        <v>6.7755267971980615E-3</v>
      </c>
      <c r="E8" s="44">
        <v>99.910932977065244</v>
      </c>
      <c r="F8" s="44">
        <v>179.48</v>
      </c>
      <c r="G8" s="14">
        <f t="shared" ref="G8:G16" si="1">((F8/F7)-1)*100</f>
        <v>-8.9067022934752327E-2</v>
      </c>
      <c r="H8" s="44">
        <v>99.842789106209835</v>
      </c>
      <c r="I8" s="44">
        <v>215.93</v>
      </c>
      <c r="J8" s="14">
        <f t="shared" ref="J8:J16" si="2">((I8/I7)-1)*100</f>
        <v>-0.15721089379017172</v>
      </c>
      <c r="K8" s="44">
        <v>99.696794288706954</v>
      </c>
      <c r="L8" s="44">
        <v>361.69</v>
      </c>
      <c r="M8" s="14">
        <f t="shared" ref="M8:M16" si="3">((L8/L7)-1)*100</f>
        <v>-0.30320571129304197</v>
      </c>
      <c r="N8" s="44">
        <v>99.595650353083869</v>
      </c>
      <c r="O8" s="44">
        <v>689.67</v>
      </c>
      <c r="P8" s="14">
        <f t="shared" ref="P8:P16" si="4">((O8/O7)-1)*100</f>
        <v>-0.40434964691612452</v>
      </c>
    </row>
    <row r="9" spans="1:16" ht="15" customHeight="1" x14ac:dyDescent="0.25">
      <c r="A9" s="12">
        <v>36647</v>
      </c>
      <c r="B9" s="38">
        <v>100.05420421437765</v>
      </c>
      <c r="C9" s="38">
        <v>147.66999999999999</v>
      </c>
      <c r="D9" s="14">
        <f t="shared" si="0"/>
        <v>4.7425474254736422E-2</v>
      </c>
      <c r="E9" s="44">
        <v>100.02226675573371</v>
      </c>
      <c r="F9" s="44">
        <v>179.68</v>
      </c>
      <c r="G9" s="14">
        <f t="shared" si="1"/>
        <v>0.11143302874974115</v>
      </c>
      <c r="H9" s="44">
        <v>100</v>
      </c>
      <c r="I9" s="44">
        <v>216.27</v>
      </c>
      <c r="J9" s="14">
        <f t="shared" si="2"/>
        <v>0.15745843560412975</v>
      </c>
      <c r="K9" s="44">
        <v>99.953140935527429</v>
      </c>
      <c r="L9" s="44">
        <v>362.62</v>
      </c>
      <c r="M9" s="14">
        <f t="shared" si="3"/>
        <v>0.25712626835134866</v>
      </c>
      <c r="N9" s="44">
        <v>99.91913007061676</v>
      </c>
      <c r="O9" s="44">
        <v>691.91</v>
      </c>
      <c r="P9" s="14">
        <f t="shared" si="4"/>
        <v>0.32479301695014229</v>
      </c>
    </row>
    <row r="10" spans="1:16" ht="15" customHeight="1" x14ac:dyDescent="0.25">
      <c r="A10" s="12">
        <v>36678</v>
      </c>
      <c r="B10" s="38">
        <v>102.03943356595974</v>
      </c>
      <c r="C10" s="38">
        <v>150.6</v>
      </c>
      <c r="D10" s="14">
        <f t="shared" si="0"/>
        <v>1.9841538565720906</v>
      </c>
      <c r="E10" s="44">
        <v>102.27677577376977</v>
      </c>
      <c r="F10" s="44">
        <v>183.73</v>
      </c>
      <c r="G10" s="14">
        <f t="shared" si="1"/>
        <v>2.2540071237755921</v>
      </c>
      <c r="H10" s="44">
        <v>102.46451195265176</v>
      </c>
      <c r="I10" s="44">
        <v>221.6</v>
      </c>
      <c r="J10" s="14">
        <f t="shared" si="2"/>
        <v>2.46451195265176</v>
      </c>
      <c r="K10" s="44">
        <v>102.83635160836845</v>
      </c>
      <c r="L10" s="44">
        <v>373.08</v>
      </c>
      <c r="M10" s="14">
        <f t="shared" si="3"/>
        <v>2.88456235177319</v>
      </c>
      <c r="N10" s="44">
        <v>103.09616301067193</v>
      </c>
      <c r="O10" s="44">
        <v>713.91</v>
      </c>
      <c r="P10" s="14">
        <f t="shared" si="4"/>
        <v>3.1796042837941352</v>
      </c>
    </row>
    <row r="11" spans="1:16" ht="15" customHeight="1" x14ac:dyDescent="0.25">
      <c r="A11" s="12">
        <v>36708</v>
      </c>
      <c r="B11" s="38">
        <v>102.15461752151229</v>
      </c>
      <c r="C11" s="38">
        <v>150.77000000000001</v>
      </c>
      <c r="D11" s="14">
        <f t="shared" si="0"/>
        <v>0.11288180610891096</v>
      </c>
      <c r="E11" s="44">
        <v>102.8557114228457</v>
      </c>
      <c r="F11" s="44">
        <v>184.77</v>
      </c>
      <c r="G11" s="14">
        <f t="shared" si="1"/>
        <v>0.5660480052250616</v>
      </c>
      <c r="H11" s="44">
        <v>103.40315346557541</v>
      </c>
      <c r="I11" s="44">
        <v>223.63</v>
      </c>
      <c r="J11" s="14">
        <f t="shared" si="2"/>
        <v>0.9160649819494493</v>
      </c>
      <c r="K11" s="44">
        <v>104.48193169602247</v>
      </c>
      <c r="L11" s="44">
        <v>379.05</v>
      </c>
      <c r="M11" s="14">
        <f t="shared" si="3"/>
        <v>1.6001929880990806</v>
      </c>
      <c r="N11" s="44">
        <v>105.23921613932733</v>
      </c>
      <c r="O11" s="44">
        <v>728.75</v>
      </c>
      <c r="P11" s="14">
        <f t="shared" si="4"/>
        <v>2.0786933927245732</v>
      </c>
    </row>
    <row r="12" spans="1:16" ht="15" customHeight="1" x14ac:dyDescent="0.25">
      <c r="A12" s="12">
        <v>36739</v>
      </c>
      <c r="B12" s="38">
        <v>102.0123314587709</v>
      </c>
      <c r="C12" s="38">
        <v>150.56</v>
      </c>
      <c r="D12" s="14">
        <f t="shared" si="0"/>
        <v>-0.13928500364794871</v>
      </c>
      <c r="E12" s="44">
        <v>102.58851035404142</v>
      </c>
      <c r="F12" s="44">
        <v>184.29</v>
      </c>
      <c r="G12" s="14">
        <f t="shared" si="1"/>
        <v>-0.25978243221302932</v>
      </c>
      <c r="H12" s="44">
        <v>103.03786933000414</v>
      </c>
      <c r="I12" s="44">
        <v>222.84</v>
      </c>
      <c r="J12" s="14">
        <f t="shared" si="2"/>
        <v>-0.35326208469346199</v>
      </c>
      <c r="K12" s="44">
        <v>103.93064858458058</v>
      </c>
      <c r="L12" s="44">
        <v>377.05</v>
      </c>
      <c r="M12" s="14">
        <f t="shared" si="3"/>
        <v>-0.52763487666535047</v>
      </c>
      <c r="N12" s="44">
        <v>104.55470995133362</v>
      </c>
      <c r="O12" s="44">
        <v>724.01</v>
      </c>
      <c r="P12" s="14">
        <f t="shared" si="4"/>
        <v>-0.65042881646655282</v>
      </c>
    </row>
    <row r="13" spans="1:16" ht="15" customHeight="1" x14ac:dyDescent="0.25">
      <c r="A13" s="12">
        <v>36770</v>
      </c>
      <c r="B13" s="38">
        <v>101.91747408360997</v>
      </c>
      <c r="C13" s="38">
        <v>150.41999999999999</v>
      </c>
      <c r="D13" s="14">
        <f t="shared" si="0"/>
        <v>-9.2986184909682468E-2</v>
      </c>
      <c r="E13" s="44">
        <v>102.41594299710533</v>
      </c>
      <c r="F13" s="44">
        <v>183.98</v>
      </c>
      <c r="G13" s="14">
        <f t="shared" si="1"/>
        <v>-0.16821314233002038</v>
      </c>
      <c r="H13" s="44">
        <v>102.80667683913624</v>
      </c>
      <c r="I13" s="44">
        <v>222.34</v>
      </c>
      <c r="J13" s="14">
        <f t="shared" si="2"/>
        <v>-0.22437623406929008</v>
      </c>
      <c r="K13" s="44">
        <v>103.58334022437221</v>
      </c>
      <c r="L13" s="44">
        <v>375.79</v>
      </c>
      <c r="M13" s="14">
        <f t="shared" si="3"/>
        <v>-0.33417318658002237</v>
      </c>
      <c r="N13" s="44">
        <v>104.12581050442617</v>
      </c>
      <c r="O13" s="44">
        <v>721.04</v>
      </c>
      <c r="P13" s="14">
        <f t="shared" si="4"/>
        <v>-0.41021532851756026</v>
      </c>
    </row>
    <row r="14" spans="1:16" ht="15" customHeight="1" x14ac:dyDescent="0.25">
      <c r="A14" s="12">
        <v>36800</v>
      </c>
      <c r="B14" s="38">
        <v>101.86326986923231</v>
      </c>
      <c r="C14" s="38">
        <v>150.34</v>
      </c>
      <c r="D14" s="14">
        <f t="shared" si="0"/>
        <v>-5.3184416965823544E-2</v>
      </c>
      <c r="E14" s="44">
        <v>102.27677577376977</v>
      </c>
      <c r="F14" s="44">
        <v>183.73</v>
      </c>
      <c r="G14" s="14">
        <f t="shared" si="1"/>
        <v>-0.13588433525383303</v>
      </c>
      <c r="H14" s="44">
        <v>102.59860359735512</v>
      </c>
      <c r="I14" s="44">
        <v>221.89</v>
      </c>
      <c r="J14" s="14">
        <f t="shared" si="2"/>
        <v>-0.20239273185213014</v>
      </c>
      <c r="K14" s="44">
        <v>103.23327544860661</v>
      </c>
      <c r="L14" s="44">
        <v>374.52</v>
      </c>
      <c r="M14" s="14">
        <f t="shared" si="3"/>
        <v>-0.33795470874691258</v>
      </c>
      <c r="N14" s="44">
        <v>103.67813768105478</v>
      </c>
      <c r="O14" s="44">
        <v>717.94</v>
      </c>
      <c r="P14" s="14">
        <f t="shared" si="4"/>
        <v>-0.42993453899921041</v>
      </c>
    </row>
    <row r="15" spans="1:16" ht="15" customHeight="1" x14ac:dyDescent="0.25">
      <c r="A15" s="12">
        <v>36831</v>
      </c>
      <c r="B15" s="38">
        <v>101.98522935158208</v>
      </c>
      <c r="C15" s="39">
        <v>150.52000000000001</v>
      </c>
      <c r="D15" s="14">
        <f t="shared" si="0"/>
        <v>0.11972861513902533</v>
      </c>
      <c r="E15" s="44">
        <v>103.00601202404812</v>
      </c>
      <c r="F15" s="60">
        <v>185.04</v>
      </c>
      <c r="G15" s="16">
        <f t="shared" si="1"/>
        <v>0.71300277581234361</v>
      </c>
      <c r="H15" s="44">
        <v>103.80542839968554</v>
      </c>
      <c r="I15" s="60">
        <v>224.5</v>
      </c>
      <c r="J15" s="16">
        <f t="shared" si="2"/>
        <v>1.1762585064671649</v>
      </c>
      <c r="K15" s="44">
        <v>105.38052316767275</v>
      </c>
      <c r="L15" s="60">
        <v>382.31</v>
      </c>
      <c r="M15" s="16">
        <f t="shared" si="3"/>
        <v>2.0799957278650139</v>
      </c>
      <c r="N15" s="44">
        <v>106.48547951535805</v>
      </c>
      <c r="O15" s="60">
        <v>737.38</v>
      </c>
      <c r="P15" s="16">
        <f t="shared" si="4"/>
        <v>2.7077471655012841</v>
      </c>
    </row>
    <row r="16" spans="1:16" ht="15" customHeight="1" x14ac:dyDescent="0.25">
      <c r="A16" s="12">
        <v>36861</v>
      </c>
      <c r="B16" s="38">
        <v>101.99200487837928</v>
      </c>
      <c r="C16" s="38">
        <v>150.53</v>
      </c>
      <c r="D16" s="14">
        <f t="shared" si="0"/>
        <v>6.6436353972854079E-3</v>
      </c>
      <c r="E16" s="44">
        <v>102.98931195724785</v>
      </c>
      <c r="F16" s="38">
        <v>185.01</v>
      </c>
      <c r="G16" s="18">
        <f t="shared" si="1"/>
        <v>-1.6212710765239891E-2</v>
      </c>
      <c r="H16" s="44">
        <v>103.76843760114667</v>
      </c>
      <c r="I16" s="41">
        <v>224.42</v>
      </c>
      <c r="J16" s="18">
        <f t="shared" si="2"/>
        <v>-3.5634743875279096E-2</v>
      </c>
      <c r="K16" s="44">
        <v>105.3060999476281</v>
      </c>
      <c r="L16" s="41">
        <v>382.04</v>
      </c>
      <c r="M16" s="18">
        <f t="shared" si="3"/>
        <v>-7.0623316157036875E-2</v>
      </c>
      <c r="N16" s="44">
        <v>106.38439210362901</v>
      </c>
      <c r="O16" s="41">
        <v>736.68</v>
      </c>
      <c r="P16" s="18">
        <f t="shared" si="4"/>
        <v>-9.4930700588580219E-2</v>
      </c>
    </row>
    <row r="17" spans="1:16" s="20" customFormat="1" ht="15" customHeight="1" x14ac:dyDescent="0.25">
      <c r="A17" s="19" t="s">
        <v>21</v>
      </c>
      <c r="B17" s="38"/>
      <c r="C17" s="61"/>
      <c r="D17" s="23">
        <f>((D7/100)+1)*((D8/100)+1)*((D9/100)+1)*((D10/100)+1)*((D11/100)+1)*((D12/100)+1)*((D13/100)+1)*((D14/100)+1)*((D15/100)+1)*((D16/100)+1)-1</f>
        <v>1.9920048783792943E-2</v>
      </c>
      <c r="E17" s="44"/>
      <c r="F17" s="62"/>
      <c r="G17" s="23">
        <f>((G7/100)+1)*((G8/100)+1)*((G9/100)+1)*((G10/100)+1)*((G11/100)+1)*((G12/100)+1)*((G13/100)+1)*((G14/100)+1)*((G15/100)+1)*((G16/100)+1)-1</f>
        <v>2.9893119572478533E-2</v>
      </c>
      <c r="H17" s="44"/>
      <c r="I17" s="62"/>
      <c r="J17" s="23">
        <f>((J7/100)+1)*((J8/100)+1)*((J9/100)+1)*((J10/100)+1)*((J11/100)+1)*((J12/100)+1)*((J13/100)+1)*((J14/100)+1)*((J15/100)+1)*((J16/100)+1)-1</f>
        <v>3.768437601146668E-2</v>
      </c>
      <c r="K17" s="44"/>
      <c r="L17" s="62"/>
      <c r="M17" s="23">
        <f>((M7/100)+1)*((M8/100)+1)*((M9/100)+1)*((M10/100)+1)*((M11/100)+1)*((M12/100)+1)*((M13/100)+1)*((M14/100)+1)*((M15/100)+1)*((M16/100)+1)-1</f>
        <v>5.3060999476281179E-2</v>
      </c>
      <c r="N17" s="44"/>
      <c r="O17" s="62"/>
      <c r="P17" s="23">
        <f>((P7/100)+1)*((P8/100)+1)*((P9/100)+1)*((P10/100)+1)*((P11/100)+1)*((P12/100)+1)*((P13/100)+1)*((P14/100)+1)*((P15/100)+1)*((P16/100)+1)-1</f>
        <v>6.3843921036290441E-2</v>
      </c>
    </row>
    <row r="18" spans="1:16" s="20" customFormat="1" ht="15" customHeight="1" x14ac:dyDescent="0.25">
      <c r="A18" s="12">
        <v>36892</v>
      </c>
      <c r="B18" s="38">
        <v>102.05298461955417</v>
      </c>
      <c r="C18" s="43">
        <v>150.62</v>
      </c>
      <c r="D18" s="21">
        <f>((C18/C16)-1)*100</f>
        <v>5.9788746429290107E-2</v>
      </c>
      <c r="E18" s="44">
        <v>102.92251169004678</v>
      </c>
      <c r="F18" s="51">
        <v>184.89</v>
      </c>
      <c r="G18" s="21">
        <f>((F18/F16)-1)*100</f>
        <v>-6.4861358845469397E-2</v>
      </c>
      <c r="H18" s="44">
        <v>103.59735515790445</v>
      </c>
      <c r="I18" s="51">
        <v>224.05</v>
      </c>
      <c r="J18" s="21">
        <f>((I18/I16)-1)*100</f>
        <v>-0.16486944122625635</v>
      </c>
      <c r="K18" s="44">
        <v>104.93674026296203</v>
      </c>
      <c r="L18" s="51">
        <v>380.7</v>
      </c>
      <c r="M18" s="21">
        <f>((L18/L16)-1)*100</f>
        <v>-0.35074861271071622</v>
      </c>
      <c r="N18" s="44">
        <v>105.87606683322018</v>
      </c>
      <c r="O18" s="51">
        <v>733.16</v>
      </c>
      <c r="P18" s="21">
        <f>((O18/O16)-1)*100</f>
        <v>-0.47781940598360384</v>
      </c>
    </row>
    <row r="19" spans="1:16" ht="15" customHeight="1" x14ac:dyDescent="0.25">
      <c r="A19" s="12">
        <v>36923</v>
      </c>
      <c r="B19" s="38">
        <v>102.03943356595974</v>
      </c>
      <c r="C19" s="43">
        <v>150.6</v>
      </c>
      <c r="D19" s="21">
        <f t="shared" ref="D19:D29" si="5">((C19/C18)-1)*100</f>
        <v>-1.3278449077158694E-2</v>
      </c>
      <c r="E19" s="44">
        <v>102.85014473391229</v>
      </c>
      <c r="F19" s="51">
        <v>184.76</v>
      </c>
      <c r="G19" s="21">
        <f t="shared" ref="G19:G29" si="6">((F19/F18)-1)*100</f>
        <v>-7.0312077451450961E-2</v>
      </c>
      <c r="H19" s="44">
        <v>103.4817589124705</v>
      </c>
      <c r="I19" s="51">
        <v>223.8</v>
      </c>
      <c r="J19" s="21">
        <f t="shared" ref="J19:J29" si="7">((I19/I18)-1)*100</f>
        <v>-0.11158223610800988</v>
      </c>
      <c r="K19" s="44">
        <v>104.73552192728576</v>
      </c>
      <c r="L19" s="51">
        <v>379.97</v>
      </c>
      <c r="M19" s="21">
        <f t="shared" ref="M19:M29" si="8">((L19/L18)-1)*100</f>
        <v>-0.19175203572365795</v>
      </c>
      <c r="N19" s="44">
        <v>105.6161277744884</v>
      </c>
      <c r="O19" s="51">
        <v>731.36</v>
      </c>
      <c r="P19" s="21">
        <f t="shared" ref="P19:P29" si="9">((O19/O18)-1)*100</f>
        <v>-0.24551257569970231</v>
      </c>
    </row>
    <row r="20" spans="1:16" ht="15" customHeight="1" x14ac:dyDescent="0.25">
      <c r="A20" s="12">
        <v>36951</v>
      </c>
      <c r="B20" s="38">
        <v>102.18849515549832</v>
      </c>
      <c r="C20" s="43">
        <v>150.82</v>
      </c>
      <c r="D20" s="21">
        <f t="shared" si="5"/>
        <v>0.14608233731738807</v>
      </c>
      <c r="E20" s="44">
        <v>103.2008461367179</v>
      </c>
      <c r="F20" s="51">
        <v>185.39</v>
      </c>
      <c r="G20" s="21">
        <f t="shared" si="6"/>
        <v>0.34098289673090143</v>
      </c>
      <c r="H20" s="44">
        <v>103.99500624219722</v>
      </c>
      <c r="I20" s="51">
        <v>224.91</v>
      </c>
      <c r="J20" s="21">
        <f t="shared" si="7"/>
        <v>0.49597855227880849</v>
      </c>
      <c r="K20" s="44">
        <v>105.56795942556299</v>
      </c>
      <c r="L20" s="51">
        <v>382.99</v>
      </c>
      <c r="M20" s="21">
        <f t="shared" si="8"/>
        <v>0.79479958944126405</v>
      </c>
      <c r="N20" s="44">
        <v>106.67176917411582</v>
      </c>
      <c r="O20" s="51">
        <v>738.67</v>
      </c>
      <c r="P20" s="21">
        <f t="shared" si="9"/>
        <v>0.99950776635309158</v>
      </c>
    </row>
    <row r="21" spans="1:16" ht="15" customHeight="1" x14ac:dyDescent="0.25">
      <c r="A21" s="12">
        <v>36982</v>
      </c>
      <c r="B21" s="38">
        <v>102.31045463784807</v>
      </c>
      <c r="C21" s="38">
        <v>151</v>
      </c>
      <c r="D21" s="21">
        <f t="shared" si="5"/>
        <v>0.1193475666357191</v>
      </c>
      <c r="E21" s="44">
        <v>103.38454687152084</v>
      </c>
      <c r="F21" s="44">
        <v>185.72</v>
      </c>
      <c r="G21" s="14">
        <f t="shared" si="6"/>
        <v>0.17800312853983868</v>
      </c>
      <c r="H21" s="44">
        <v>104.22619873306512</v>
      </c>
      <c r="I21" s="44">
        <v>225.41</v>
      </c>
      <c r="J21" s="14">
        <f t="shared" si="7"/>
        <v>0.22231114668089802</v>
      </c>
      <c r="K21" s="44">
        <v>105.89046004575648</v>
      </c>
      <c r="L21" s="44">
        <v>384.16</v>
      </c>
      <c r="M21" s="14">
        <f t="shared" si="8"/>
        <v>0.30549100498706849</v>
      </c>
      <c r="N21" s="44">
        <v>107.05734544456799</v>
      </c>
      <c r="O21" s="44">
        <v>741.34</v>
      </c>
      <c r="P21" s="14">
        <f t="shared" si="9"/>
        <v>0.3614604627235618</v>
      </c>
    </row>
    <row r="22" spans="1:16" s="20" customFormat="1" ht="15" customHeight="1" x14ac:dyDescent="0.25">
      <c r="A22" s="12">
        <v>37012</v>
      </c>
      <c r="B22" s="38">
        <v>105.45429907175279</v>
      </c>
      <c r="C22" s="38">
        <v>155.63999999999999</v>
      </c>
      <c r="D22" s="21">
        <f t="shared" si="5"/>
        <v>3.0728476821191952</v>
      </c>
      <c r="E22" s="44">
        <v>106.51859274103765</v>
      </c>
      <c r="F22" s="47">
        <v>191.35</v>
      </c>
      <c r="G22" s="28">
        <f t="shared" si="6"/>
        <v>3.031445186301962</v>
      </c>
      <c r="H22" s="44">
        <v>107.34729735978172</v>
      </c>
      <c r="I22" s="47">
        <v>232.16</v>
      </c>
      <c r="J22" s="28">
        <f t="shared" si="7"/>
        <v>2.9945432766957936</v>
      </c>
      <c r="K22" s="44">
        <v>108.98867113205984</v>
      </c>
      <c r="L22" s="47">
        <v>395.4</v>
      </c>
      <c r="M22" s="28">
        <f t="shared" si="8"/>
        <v>2.9258642232403043</v>
      </c>
      <c r="N22" s="44">
        <v>110.14051150230333</v>
      </c>
      <c r="O22" s="47">
        <v>762.69</v>
      </c>
      <c r="P22" s="28">
        <f t="shared" si="9"/>
        <v>2.8799201446030098</v>
      </c>
    </row>
    <row r="23" spans="1:16" s="20" customFormat="1" ht="15" customHeight="1" x14ac:dyDescent="0.25">
      <c r="A23" s="12">
        <v>37043</v>
      </c>
      <c r="B23" s="38">
        <v>105.57625855410254</v>
      </c>
      <c r="C23" s="38">
        <v>155.82</v>
      </c>
      <c r="D23" s="21">
        <f t="shared" si="5"/>
        <v>0.11565150346954933</v>
      </c>
      <c r="E23" s="44">
        <v>106.82476063237588</v>
      </c>
      <c r="F23" s="47">
        <v>191.9</v>
      </c>
      <c r="G23" s="28">
        <f t="shared" si="6"/>
        <v>0.28743140841389625</v>
      </c>
      <c r="H23" s="44">
        <v>107.79581079206545</v>
      </c>
      <c r="I23" s="47">
        <v>233.13</v>
      </c>
      <c r="J23" s="28">
        <f t="shared" si="7"/>
        <v>0.41781529979325605</v>
      </c>
      <c r="K23" s="44">
        <v>109.71912125472033</v>
      </c>
      <c r="L23" s="47">
        <v>398.05</v>
      </c>
      <c r="M23" s="28">
        <f t="shared" si="8"/>
        <v>0.67020738492666876</v>
      </c>
      <c r="N23" s="44">
        <v>111.06907158432853</v>
      </c>
      <c r="O23" s="47">
        <v>769.12</v>
      </c>
      <c r="P23" s="28">
        <f t="shared" si="9"/>
        <v>0.84306861241132403</v>
      </c>
    </row>
    <row r="24" spans="1:16" s="20" customFormat="1" ht="15" customHeight="1" x14ac:dyDescent="0.25">
      <c r="A24" s="12">
        <v>37073</v>
      </c>
      <c r="B24" s="38">
        <v>107.44630395013209</v>
      </c>
      <c r="C24" s="38">
        <v>158.58000000000001</v>
      </c>
      <c r="D24" s="21">
        <f t="shared" si="5"/>
        <v>1.7712745475548797</v>
      </c>
      <c r="E24" s="44">
        <v>108.60053440213763</v>
      </c>
      <c r="F24" s="47">
        <v>195.09</v>
      </c>
      <c r="G24" s="28">
        <f t="shared" si="6"/>
        <v>1.6623241271495504</v>
      </c>
      <c r="H24" s="44">
        <v>109.50663522448789</v>
      </c>
      <c r="I24" s="47">
        <v>236.83</v>
      </c>
      <c r="J24" s="28">
        <f t="shared" si="7"/>
        <v>1.5870973276712608</v>
      </c>
      <c r="K24" s="44">
        <v>111.29579095344411</v>
      </c>
      <c r="L24" s="47">
        <v>403.77</v>
      </c>
      <c r="M24" s="28">
        <f t="shared" si="8"/>
        <v>1.4370054013314926</v>
      </c>
      <c r="N24" s="44">
        <v>112.55072421909972</v>
      </c>
      <c r="O24" s="47">
        <v>779.38</v>
      </c>
      <c r="P24" s="28">
        <f t="shared" si="9"/>
        <v>1.333992094861669</v>
      </c>
    </row>
    <row r="25" spans="1:16" s="20" customFormat="1" ht="15" customHeight="1" x14ac:dyDescent="0.25">
      <c r="A25" s="12">
        <v>37104</v>
      </c>
      <c r="B25" s="38">
        <v>107.42597736974047</v>
      </c>
      <c r="C25" s="7">
        <v>158.55000000000001</v>
      </c>
      <c r="D25" s="21">
        <f t="shared" si="5"/>
        <v>-1.8917896329928574E-2</v>
      </c>
      <c r="E25" s="44">
        <v>108.58940102427079</v>
      </c>
      <c r="F25" s="47">
        <v>195.07</v>
      </c>
      <c r="G25" s="28">
        <f t="shared" si="6"/>
        <v>-1.0251678712391854E-2</v>
      </c>
      <c r="H25" s="44">
        <v>109.49276367503582</v>
      </c>
      <c r="I25" s="47">
        <v>236.8</v>
      </c>
      <c r="J25" s="28">
        <f t="shared" si="7"/>
        <v>-1.2667314107162042E-2</v>
      </c>
      <c r="K25" s="44">
        <v>111.28752170677248</v>
      </c>
      <c r="L25" s="47">
        <v>403.74</v>
      </c>
      <c r="M25" s="28">
        <f t="shared" si="8"/>
        <v>-7.4299725090987145E-3</v>
      </c>
      <c r="N25" s="44">
        <v>112.54639190145419</v>
      </c>
      <c r="O25" s="47">
        <v>779.35</v>
      </c>
      <c r="P25" s="28">
        <f t="shared" si="9"/>
        <v>-3.849213477380431E-3</v>
      </c>
    </row>
    <row r="26" spans="1:16" s="20" customFormat="1" ht="15" customHeight="1" x14ac:dyDescent="0.25">
      <c r="A26" s="12">
        <v>37135</v>
      </c>
      <c r="B26" s="38">
        <v>107.66989633443995</v>
      </c>
      <c r="C26" s="7">
        <v>158.91</v>
      </c>
      <c r="D26" s="21">
        <f t="shared" si="5"/>
        <v>0.22705771050139933</v>
      </c>
      <c r="E26" s="44">
        <v>109.14606991761302</v>
      </c>
      <c r="F26" s="47">
        <v>196.07</v>
      </c>
      <c r="G26" s="28">
        <f t="shared" si="6"/>
        <v>0.51263648946531237</v>
      </c>
      <c r="H26" s="44">
        <v>110.30193739307344</v>
      </c>
      <c r="I26" s="47">
        <v>238.55</v>
      </c>
      <c r="J26" s="28">
        <f t="shared" si="7"/>
        <v>0.73902027027026307</v>
      </c>
      <c r="K26" s="44">
        <v>112.5830370186609</v>
      </c>
      <c r="L26" s="47">
        <v>408.44</v>
      </c>
      <c r="M26" s="28">
        <f t="shared" si="8"/>
        <v>1.1641155198890418</v>
      </c>
      <c r="N26" s="44">
        <v>114.18400797146444</v>
      </c>
      <c r="O26" s="47">
        <v>790.69</v>
      </c>
      <c r="P26" s="28">
        <f t="shared" si="9"/>
        <v>1.4550587027651218</v>
      </c>
    </row>
    <row r="27" spans="1:16" s="20" customFormat="1" ht="15" customHeight="1" x14ac:dyDescent="0.25">
      <c r="A27" s="12">
        <v>37165</v>
      </c>
      <c r="B27" s="38">
        <v>107.69699844162878</v>
      </c>
      <c r="C27" s="38">
        <v>158.94999999999999</v>
      </c>
      <c r="D27" s="21">
        <f t="shared" si="5"/>
        <v>2.5171480712349315E-2</v>
      </c>
      <c r="E27" s="44">
        <v>109.45780449788468</v>
      </c>
      <c r="F27" s="47">
        <v>196.63</v>
      </c>
      <c r="G27" s="28">
        <f t="shared" si="6"/>
        <v>0.28561228132810701</v>
      </c>
      <c r="H27" s="44">
        <v>110.83830397188697</v>
      </c>
      <c r="I27" s="47">
        <v>239.71</v>
      </c>
      <c r="J27" s="28">
        <f t="shared" si="7"/>
        <v>0.48627122196605033</v>
      </c>
      <c r="K27" s="44">
        <v>113.56156454147026</v>
      </c>
      <c r="L27" s="47">
        <v>411.99</v>
      </c>
      <c r="M27" s="28">
        <f t="shared" si="8"/>
        <v>0.869160709039285</v>
      </c>
      <c r="N27" s="44">
        <v>115.47648273571414</v>
      </c>
      <c r="O27" s="47">
        <v>799.64</v>
      </c>
      <c r="P27" s="28">
        <f t="shared" si="9"/>
        <v>1.1319227510149243</v>
      </c>
    </row>
    <row r="28" spans="1:16" s="20" customFormat="1" ht="15" customHeight="1" x14ac:dyDescent="0.25">
      <c r="A28" s="12">
        <v>37196</v>
      </c>
      <c r="B28" s="38">
        <v>107.56826343248183</v>
      </c>
      <c r="C28" s="38">
        <v>158.76</v>
      </c>
      <c r="D28" s="21">
        <f t="shared" si="5"/>
        <v>-0.11953444479395614</v>
      </c>
      <c r="E28" s="44">
        <v>109.24627031841463</v>
      </c>
      <c r="F28" s="47">
        <v>196.25</v>
      </c>
      <c r="G28" s="28">
        <f t="shared" si="6"/>
        <v>-0.1932563698316625</v>
      </c>
      <c r="H28" s="44">
        <v>110.55162528321078</v>
      </c>
      <c r="I28" s="47">
        <v>239.09</v>
      </c>
      <c r="J28" s="28">
        <f t="shared" si="7"/>
        <v>-0.25864586375203835</v>
      </c>
      <c r="K28" s="44">
        <v>113.13983296121721</v>
      </c>
      <c r="L28" s="47">
        <v>410.46</v>
      </c>
      <c r="M28" s="28">
        <f t="shared" si="8"/>
        <v>-0.37136823709313926</v>
      </c>
      <c r="N28" s="44">
        <v>114.95949283001424</v>
      </c>
      <c r="O28" s="47">
        <v>796.06</v>
      </c>
      <c r="P28" s="28">
        <f t="shared" si="9"/>
        <v>-0.44770146565955571</v>
      </c>
    </row>
    <row r="29" spans="1:16" s="20" customFormat="1" ht="15" customHeight="1" x14ac:dyDescent="0.25">
      <c r="A29" s="12">
        <v>37226</v>
      </c>
      <c r="B29" s="38">
        <v>107.49373263771255</v>
      </c>
      <c r="C29" s="38">
        <v>158.65</v>
      </c>
      <c r="D29" s="21">
        <f t="shared" si="5"/>
        <v>-6.9286974048865524E-2</v>
      </c>
      <c r="E29" s="44">
        <v>109.08483633934539</v>
      </c>
      <c r="F29" s="47">
        <v>195.96</v>
      </c>
      <c r="G29" s="28">
        <f t="shared" si="6"/>
        <v>-0.14777070063693998</v>
      </c>
      <c r="H29" s="44">
        <v>110.32505664216023</v>
      </c>
      <c r="I29" s="47">
        <v>238.6</v>
      </c>
      <c r="J29" s="28">
        <f t="shared" si="7"/>
        <v>-0.20494374503325918</v>
      </c>
      <c r="K29" s="44">
        <v>112.78149893878</v>
      </c>
      <c r="L29" s="47">
        <v>409.16</v>
      </c>
      <c r="M29" s="28">
        <f t="shared" si="8"/>
        <v>-0.31671782877745747</v>
      </c>
      <c r="N29" s="44">
        <v>114.50604358311546</v>
      </c>
      <c r="O29" s="47">
        <v>792.92</v>
      </c>
      <c r="P29" s="28">
        <f t="shared" si="9"/>
        <v>-0.39444262995251833</v>
      </c>
    </row>
    <row r="30" spans="1:16" s="20" customFormat="1" ht="16.5" customHeight="1" x14ac:dyDescent="0.25">
      <c r="A30" s="22" t="s">
        <v>22</v>
      </c>
      <c r="B30" s="38"/>
      <c r="C30" s="41"/>
      <c r="D30" s="23">
        <f>((D18/100)+1)*((D19/100)+1)*((D20/100)+1)*((D21/100)+1)*((D22/100)+1)*((D23/100)+1)*((D24/100)+1)*((D25/100)+1)*((D26/100)+1)*((D27/100)+1)*((D28/100)+1)*((D29/100)+1)-1</f>
        <v>5.3942735667308561E-2</v>
      </c>
      <c r="E30" s="44"/>
      <c r="F30" s="46"/>
      <c r="G30" s="23">
        <f>((G18/100)+1)*((G19/100)+1)*((G20/100)+1)*((G21/100)+1)*((G22/100)+1)*((G23/100)+1)*((G24/100)+1)*((G25/100)+1)*((G26/100)+1)*((G27/100)+1)*((G28/100)+1)*((G29/100)+1)-1</f>
        <v>5.918598994648927E-2</v>
      </c>
      <c r="H30" s="44"/>
      <c r="I30" s="46"/>
      <c r="J30" s="23">
        <f>((J18/100)+1)*((J19/100)+1)*((J20/100)+1)*((J21/100)+1)*((J22/100)+1)*((J23/100)+1)*((J24/100)+1)*((J25/100)+1)*((J26/100)+1)*((J27/100)+1)*((J28/100)+1)*((J29/100)+1)-1</f>
        <v>6.3185099367258024E-2</v>
      </c>
      <c r="K30" s="44"/>
      <c r="L30" s="46"/>
      <c r="M30" s="23">
        <f>((M18/100)+1)*((M19/100)+1)*((M20/100)+1)*((M21/100)+1)*((M22/100)+1)*((M23/100)+1)*((M24/100)+1)*((M25/100)+1)*((M26/100)+1)*((M27/100)+1)*((M28/100)+1)*((M29/100)+1)-1</f>
        <v>7.0987331169510615E-2</v>
      </c>
      <c r="N30" s="44"/>
      <c r="O30" s="46"/>
      <c r="P30" s="23">
        <f>((P18/100)+1)*((P19/100)+1)*((P20/100)+1)*((P21/100)+1)*((P22/100)+1)*((P23/100)+1)*((P24/100)+1)*((P25/100)+1)*((P26/100)+1)*((P27/100)+1)*((P28/100)+1)*((P29/100)+1)-1</f>
        <v>7.6342509637834288E-2</v>
      </c>
    </row>
    <row r="31" spans="1:16" s="20" customFormat="1" ht="16.5" customHeight="1" x14ac:dyDescent="0.25">
      <c r="A31" s="12">
        <v>37257</v>
      </c>
      <c r="B31" s="38">
        <v>107.69699844162881</v>
      </c>
      <c r="C31" s="41">
        <v>158.94999999999999</v>
      </c>
      <c r="D31" s="24">
        <f>((C31/C29)-1)*100</f>
        <v>0.18909549322407848</v>
      </c>
      <c r="E31" s="44">
        <v>109.3631707860165</v>
      </c>
      <c r="F31" s="63">
        <v>196.46</v>
      </c>
      <c r="G31" s="24">
        <f>((F31/F29)-1)*100</f>
        <v>0.25515411308429936</v>
      </c>
      <c r="H31" s="44">
        <v>110.66213529384564</v>
      </c>
      <c r="I31" s="63">
        <v>239.32900000000001</v>
      </c>
      <c r="J31" s="24">
        <f>((I31/I29)-1)*100</f>
        <v>0.30553227158425234</v>
      </c>
      <c r="K31" s="44">
        <v>113.23355109016235</v>
      </c>
      <c r="L31" s="63">
        <v>410.8</v>
      </c>
      <c r="M31" s="24">
        <f>((L31/L29)-1)*100</f>
        <v>0.40082119464268651</v>
      </c>
      <c r="N31" s="44">
        <v>115.03891865351562</v>
      </c>
      <c r="O31" s="63">
        <v>796.61</v>
      </c>
      <c r="P31" s="24">
        <f>((O31/O29)-1)*100</f>
        <v>0.46536851132523704</v>
      </c>
    </row>
    <row r="32" spans="1:16" s="55" customFormat="1" ht="16.5" customHeight="1" x14ac:dyDescent="0.25">
      <c r="A32" s="73" t="s">
        <v>47</v>
      </c>
      <c r="B32" s="74">
        <v>1.0002517148071235</v>
      </c>
      <c r="C32" s="41">
        <v>158.91</v>
      </c>
      <c r="D32" s="54"/>
      <c r="E32" s="75">
        <v>1.0005907998207229</v>
      </c>
      <c r="F32" s="63">
        <v>196.34399999999999</v>
      </c>
      <c r="G32" s="54"/>
      <c r="H32" s="75">
        <v>1.000848924834606</v>
      </c>
      <c r="I32" s="63">
        <v>239.126</v>
      </c>
      <c r="J32" s="54"/>
      <c r="K32" s="75">
        <v>1.0013308828189365</v>
      </c>
      <c r="L32" s="63">
        <v>410.25400000000002</v>
      </c>
      <c r="M32" s="54"/>
      <c r="N32" s="75">
        <v>1.0016585124187247</v>
      </c>
      <c r="O32" s="63">
        <v>795.29100000000005</v>
      </c>
      <c r="P32" s="54"/>
    </row>
    <row r="33" spans="1:16" s="20" customFormat="1" ht="16.5" customHeight="1" x14ac:dyDescent="0.25">
      <c r="A33" s="12">
        <v>37288</v>
      </c>
      <c r="B33" s="38">
        <v>107.83050991789213</v>
      </c>
      <c r="C33" s="38">
        <v>159.107</v>
      </c>
      <c r="D33" s="24">
        <f>((C33/C31)-1)*100</f>
        <v>9.8773199119217558E-2</v>
      </c>
      <c r="E33" s="63">
        <v>109.7341313029841</v>
      </c>
      <c r="F33" s="63">
        <v>197.01</v>
      </c>
      <c r="G33" s="24">
        <f>((F33/F31)-1)*100</f>
        <v>0.27995520716683764</v>
      </c>
      <c r="H33" s="63">
        <v>111.22163330564804</v>
      </c>
      <c r="I33" s="63">
        <v>240.33500000000001</v>
      </c>
      <c r="J33" s="24">
        <f>((I33/239.126)-1)*100</f>
        <v>0.50559119460034108</v>
      </c>
      <c r="K33" s="63">
        <v>114.16259537241061</v>
      </c>
      <c r="L33" s="63">
        <v>413.62</v>
      </c>
      <c r="M33" s="24">
        <f>((L33/L31)-1)*100</f>
        <v>0.68646543330086462</v>
      </c>
      <c r="N33" s="63">
        <v>116.2292442847623</v>
      </c>
      <c r="O33" s="63">
        <v>803.52</v>
      </c>
      <c r="P33" s="24">
        <f>((O33/O31)-1)*100</f>
        <v>0.86742571647355771</v>
      </c>
    </row>
    <row r="34" spans="1:16" s="20" customFormat="1" ht="16.5" customHeight="1" x14ac:dyDescent="0.25">
      <c r="A34" s="12">
        <v>37316</v>
      </c>
      <c r="B34" s="38">
        <v>107.64955781554544</v>
      </c>
      <c r="C34" s="41">
        <v>158.84</v>
      </c>
      <c r="D34" s="28">
        <f t="shared" ref="D34:D43" si="10">((C34/C33)-1)*100</f>
        <v>-0.1678115984840356</v>
      </c>
      <c r="E34" s="63">
        <v>109.42778252771055</v>
      </c>
      <c r="F34" s="64">
        <v>196.46</v>
      </c>
      <c r="G34" s="65">
        <f t="shared" ref="G34:G43" si="11">((F34/F33)-1)*100</f>
        <v>-0.27917364600781314</v>
      </c>
      <c r="H34" s="63">
        <v>110.80744743256025</v>
      </c>
      <c r="I34" s="64">
        <v>239.44</v>
      </c>
      <c r="J34" s="65">
        <f t="shared" ref="J34:J43" si="12">((I34/I33)-1)*100</f>
        <v>-0.37239686271246519</v>
      </c>
      <c r="K34" s="63">
        <v>113.54709663521105</v>
      </c>
      <c r="L34" s="64">
        <v>411.39</v>
      </c>
      <c r="M34" s="65">
        <f t="shared" ref="M34:M43" si="13">((L34/L33)-1)*100</f>
        <v>-0.53914220782360633</v>
      </c>
      <c r="N34" s="63">
        <v>115.46838478538723</v>
      </c>
      <c r="O34" s="64">
        <v>798.26</v>
      </c>
      <c r="P34" s="65">
        <f t="shared" ref="P34:P43" si="14">((O34/O33)-1)*100</f>
        <v>-0.65461967343687366</v>
      </c>
    </row>
    <row r="35" spans="1:16" s="20" customFormat="1" ht="16.5" customHeight="1" x14ac:dyDescent="0.25">
      <c r="A35" s="12">
        <v>37347</v>
      </c>
      <c r="B35" s="38">
        <v>107.89353817826006</v>
      </c>
      <c r="C35" s="41">
        <v>159.19999999999999</v>
      </c>
      <c r="D35" s="28">
        <f t="shared" si="10"/>
        <v>0.22664316293123932</v>
      </c>
      <c r="E35" s="63">
        <v>110.31897896486996</v>
      </c>
      <c r="F35" s="64">
        <v>198.06</v>
      </c>
      <c r="G35" s="65">
        <f t="shared" si="11"/>
        <v>0.81441514812174987</v>
      </c>
      <c r="H35" s="63">
        <v>112.21429106852325</v>
      </c>
      <c r="I35" s="64">
        <v>242.48</v>
      </c>
      <c r="J35" s="65">
        <f t="shared" si="12"/>
        <v>1.2696291346474986</v>
      </c>
      <c r="K35" s="63">
        <v>115.96217015561285</v>
      </c>
      <c r="L35" s="64">
        <v>420.14</v>
      </c>
      <c r="M35" s="65">
        <f t="shared" si="13"/>
        <v>2.1269355113152866</v>
      </c>
      <c r="N35" s="63">
        <v>118.59571983795166</v>
      </c>
      <c r="O35" s="64">
        <v>819.88</v>
      </c>
      <c r="P35" s="65">
        <f t="shared" si="14"/>
        <v>2.7083907498809845</v>
      </c>
    </row>
    <row r="36" spans="1:16" s="20" customFormat="1" ht="16.5" customHeight="1" x14ac:dyDescent="0.25">
      <c r="A36" s="12">
        <v>37377</v>
      </c>
      <c r="B36" s="38">
        <v>111.30248602396766</v>
      </c>
      <c r="C36" s="41">
        <v>164.23</v>
      </c>
      <c r="D36" s="28">
        <f t="shared" si="10"/>
        <v>3.1595477386934689</v>
      </c>
      <c r="E36" s="63">
        <v>113.67210555968222</v>
      </c>
      <c r="F36" s="64">
        <v>204.08</v>
      </c>
      <c r="G36" s="65">
        <f t="shared" si="11"/>
        <v>3.0394829849540672</v>
      </c>
      <c r="H36" s="63">
        <v>115.52315027810731</v>
      </c>
      <c r="I36" s="64">
        <v>249.63</v>
      </c>
      <c r="J36" s="65">
        <f t="shared" si="12"/>
        <v>2.9486967997360614</v>
      </c>
      <c r="K36" s="63">
        <v>119.18594829484636</v>
      </c>
      <c r="L36" s="64">
        <v>431.82</v>
      </c>
      <c r="M36" s="65">
        <f t="shared" si="13"/>
        <v>2.7800257057171374</v>
      </c>
      <c r="N36" s="63">
        <v>121.75632441235187</v>
      </c>
      <c r="O36" s="64">
        <v>841.73</v>
      </c>
      <c r="P36" s="65">
        <f t="shared" si="14"/>
        <v>2.6650241498755944</v>
      </c>
    </row>
    <row r="37" spans="1:16" s="20" customFormat="1" ht="16.5" customHeight="1" x14ac:dyDescent="0.25">
      <c r="A37" s="12">
        <v>37408</v>
      </c>
      <c r="B37" s="38">
        <v>111.36348111464633</v>
      </c>
      <c r="C37" s="66">
        <v>164.32</v>
      </c>
      <c r="D37" s="28">
        <f t="shared" si="10"/>
        <v>5.480119344820622E-2</v>
      </c>
      <c r="E37" s="63">
        <v>113.76122520339817</v>
      </c>
      <c r="F37" s="64">
        <v>204.24</v>
      </c>
      <c r="G37" s="65">
        <f t="shared" si="11"/>
        <v>7.8400627205010842E-2</v>
      </c>
      <c r="H37" s="63">
        <v>115.62958910582822</v>
      </c>
      <c r="I37" s="64">
        <v>249.86</v>
      </c>
      <c r="J37" s="65">
        <f t="shared" si="12"/>
        <v>9.21363618154869E-2</v>
      </c>
      <c r="K37" s="63">
        <v>119.3294726640588</v>
      </c>
      <c r="L37" s="64">
        <v>432.34</v>
      </c>
      <c r="M37" s="65">
        <f t="shared" si="13"/>
        <v>0.12042054559768811</v>
      </c>
      <c r="N37" s="63">
        <v>121.92845802532837</v>
      </c>
      <c r="O37" s="64">
        <v>842.92</v>
      </c>
      <c r="P37" s="65">
        <f t="shared" si="14"/>
        <v>0.14137550045738578</v>
      </c>
    </row>
    <row r="38" spans="1:16" s="20" customFormat="1" ht="16.5" customHeight="1" x14ac:dyDescent="0.25">
      <c r="A38" s="12">
        <v>37438</v>
      </c>
      <c r="B38" s="38">
        <v>114.83342405103258</v>
      </c>
      <c r="C38" s="38">
        <v>169.44</v>
      </c>
      <c r="D38" s="28">
        <f t="shared" si="10"/>
        <v>3.1158714703018564</v>
      </c>
      <c r="E38" s="63">
        <v>117.18620451095641</v>
      </c>
      <c r="F38" s="64">
        <v>210.38900000000001</v>
      </c>
      <c r="G38" s="65">
        <f t="shared" si="11"/>
        <v>3.0106737171954556</v>
      </c>
      <c r="H38" s="63">
        <v>119.02174826754165</v>
      </c>
      <c r="I38" s="64">
        <v>257.19</v>
      </c>
      <c r="J38" s="65">
        <f t="shared" si="12"/>
        <v>2.9336428399903802</v>
      </c>
      <c r="K38" s="63">
        <v>122.65758197937366</v>
      </c>
      <c r="L38" s="64">
        <v>444.39800000000002</v>
      </c>
      <c r="M38" s="65">
        <f t="shared" si="13"/>
        <v>2.7890086505990785</v>
      </c>
      <c r="N38" s="63">
        <v>125.21085797966654</v>
      </c>
      <c r="O38" s="64">
        <v>865.61199999999997</v>
      </c>
      <c r="P38" s="65">
        <f t="shared" si="14"/>
        <v>2.6920704218668545</v>
      </c>
    </row>
    <row r="39" spans="1:16" s="20" customFormat="1" ht="16.5" customHeight="1" x14ac:dyDescent="0.25">
      <c r="A39" s="12">
        <v>37469</v>
      </c>
      <c r="B39" s="38">
        <v>114.82122503289683</v>
      </c>
      <c r="C39" s="38">
        <v>169.422</v>
      </c>
      <c r="D39" s="28">
        <f t="shared" si="10"/>
        <v>-1.0623229461759198E-2</v>
      </c>
      <c r="E39" s="63">
        <v>117.17116557107934</v>
      </c>
      <c r="F39" s="64">
        <v>210.36199999999999</v>
      </c>
      <c r="G39" s="65">
        <f t="shared" si="11"/>
        <v>-1.2833370565956681E-2</v>
      </c>
      <c r="H39" s="63">
        <v>119.00323716706843</v>
      </c>
      <c r="I39" s="64">
        <v>257.14999999999998</v>
      </c>
      <c r="J39" s="65">
        <f t="shared" si="12"/>
        <v>-1.5552704226451386E-2</v>
      </c>
      <c r="K39" s="63">
        <v>122.63136118115213</v>
      </c>
      <c r="L39" s="64">
        <v>444.303</v>
      </c>
      <c r="M39" s="65">
        <f t="shared" si="13"/>
        <v>-2.1377233920949479E-2</v>
      </c>
      <c r="N39" s="63">
        <v>125.1796135591599</v>
      </c>
      <c r="O39" s="64">
        <v>865.39599999999996</v>
      </c>
      <c r="P39" s="65">
        <f t="shared" si="14"/>
        <v>-2.4953443344133408E-2</v>
      </c>
    </row>
    <row r="40" spans="1:16" s="20" customFormat="1" ht="16.5" customHeight="1" x14ac:dyDescent="0.25">
      <c r="A40" s="12">
        <v>37500</v>
      </c>
      <c r="B40" s="38">
        <v>114.91610628506366</v>
      </c>
      <c r="C40" s="38">
        <v>169.56200000000001</v>
      </c>
      <c r="D40" s="28">
        <f t="shared" si="10"/>
        <v>8.2633896424311182E-2</v>
      </c>
      <c r="E40" s="63">
        <v>117.3739127605331</v>
      </c>
      <c r="F40" s="64">
        <v>210.726</v>
      </c>
      <c r="G40" s="65">
        <f t="shared" si="11"/>
        <v>0.17303505385954931</v>
      </c>
      <c r="H40" s="63">
        <v>119.29293588947398</v>
      </c>
      <c r="I40" s="64">
        <v>257.77600000000001</v>
      </c>
      <c r="J40" s="65">
        <f t="shared" si="12"/>
        <v>0.24343768228660689</v>
      </c>
      <c r="K40" s="63">
        <v>123.08677504499934</v>
      </c>
      <c r="L40" s="64">
        <v>445.95299999999997</v>
      </c>
      <c r="M40" s="65">
        <f t="shared" si="13"/>
        <v>0.3713681879258024</v>
      </c>
      <c r="N40" s="63">
        <v>125.75662278786848</v>
      </c>
      <c r="O40" s="64">
        <v>869.38499999999999</v>
      </c>
      <c r="P40" s="65">
        <f t="shared" si="14"/>
        <v>0.46094504712292927</v>
      </c>
    </row>
    <row r="41" spans="1:16" s="20" customFormat="1" ht="16.5" customHeight="1" x14ac:dyDescent="0.25">
      <c r="A41" s="12">
        <v>37530</v>
      </c>
      <c r="B41" s="38">
        <v>115.42507643061563</v>
      </c>
      <c r="C41" s="38">
        <v>170.31299999999999</v>
      </c>
      <c r="D41" s="28">
        <f t="shared" si="10"/>
        <v>0.44290583975181708</v>
      </c>
      <c r="E41" s="63">
        <v>118.04843706390814</v>
      </c>
      <c r="F41" s="64">
        <v>211.93700000000001</v>
      </c>
      <c r="G41" s="65">
        <f t="shared" si="11"/>
        <v>0.57467991609958524</v>
      </c>
      <c r="H41" s="63">
        <v>120.09446653996343</v>
      </c>
      <c r="I41" s="64">
        <v>259.50799999999998</v>
      </c>
      <c r="J41" s="65">
        <f t="shared" si="12"/>
        <v>0.67190118552540312</v>
      </c>
      <c r="K41" s="63">
        <v>124.14554327634349</v>
      </c>
      <c r="L41" s="64">
        <v>449.78899999999999</v>
      </c>
      <c r="M41" s="65">
        <f t="shared" si="13"/>
        <v>0.86018033290504725</v>
      </c>
      <c r="N41" s="63">
        <v>126.99135599826117</v>
      </c>
      <c r="O41" s="64">
        <v>877.92100000000005</v>
      </c>
      <c r="P41" s="65">
        <f t="shared" si="14"/>
        <v>0.98184348706269464</v>
      </c>
    </row>
    <row r="42" spans="1:16" s="20" customFormat="1" ht="16.5" customHeight="1" x14ac:dyDescent="0.25">
      <c r="A42" s="12">
        <v>37561</v>
      </c>
      <c r="B42" s="38">
        <v>115.91778121865327</v>
      </c>
      <c r="C42" s="38">
        <v>171.04</v>
      </c>
      <c r="D42" s="28">
        <f t="shared" si="10"/>
        <v>0.42686113215080201</v>
      </c>
      <c r="E42" s="63">
        <v>120.22239937280385</v>
      </c>
      <c r="F42" s="64">
        <v>215.84</v>
      </c>
      <c r="G42" s="65">
        <f t="shared" si="11"/>
        <v>1.8415849993158373</v>
      </c>
      <c r="H42" s="63">
        <v>123.57547898394822</v>
      </c>
      <c r="I42" s="64">
        <v>267.02999999999997</v>
      </c>
      <c r="J42" s="65">
        <f t="shared" si="12"/>
        <v>2.8985618940456481</v>
      </c>
      <c r="K42" s="63">
        <v>130.21800413604177</v>
      </c>
      <c r="L42" s="64">
        <v>471.79</v>
      </c>
      <c r="M42" s="65">
        <f t="shared" si="13"/>
        <v>4.8914046363961905</v>
      </c>
      <c r="N42" s="63">
        <v>134.8876600308439</v>
      </c>
      <c r="O42" s="64">
        <v>932.51</v>
      </c>
      <c r="P42" s="65">
        <f t="shared" si="14"/>
        <v>6.217985445159635</v>
      </c>
    </row>
    <row r="43" spans="1:16" s="20" customFormat="1" ht="16.5" customHeight="1" x14ac:dyDescent="0.25">
      <c r="A43" s="12">
        <v>37591</v>
      </c>
      <c r="B43" s="38">
        <v>116.07365756149878</v>
      </c>
      <c r="C43" s="38">
        <v>171.27</v>
      </c>
      <c r="D43" s="28">
        <f t="shared" si="10"/>
        <v>0.13447146866232274</v>
      </c>
      <c r="E43" s="63">
        <v>120.95763643346037</v>
      </c>
      <c r="F43" s="64">
        <v>217.16</v>
      </c>
      <c r="G43" s="65">
        <f t="shared" si="11"/>
        <v>0.6115641215715284</v>
      </c>
      <c r="H43" s="63">
        <v>124.76481718935116</v>
      </c>
      <c r="I43" s="64">
        <v>269.60000000000002</v>
      </c>
      <c r="J43" s="65">
        <f t="shared" si="12"/>
        <v>0.9624386773021909</v>
      </c>
      <c r="K43" s="63">
        <v>132.31014782571557</v>
      </c>
      <c r="L43" s="64">
        <v>479.37</v>
      </c>
      <c r="M43" s="65">
        <f t="shared" si="13"/>
        <v>1.6066470251594911</v>
      </c>
      <c r="N43" s="63">
        <v>137.61431432042946</v>
      </c>
      <c r="O43" s="64">
        <v>951.36</v>
      </c>
      <c r="P43" s="65">
        <f t="shared" si="14"/>
        <v>2.0214260436885345</v>
      </c>
    </row>
    <row r="44" spans="1:16" s="20" customFormat="1" ht="14.25" customHeight="1" x14ac:dyDescent="0.25">
      <c r="A44" s="26" t="s">
        <v>23</v>
      </c>
      <c r="B44" s="38"/>
      <c r="C44" s="41"/>
      <c r="D44" s="23">
        <f>((D31/100)+1)*((D33/100)+1)*((D34/100)+1)*((D35/100)+1)*((D36/100)+1)*((D37/100)+1)*((D38/100)+1)*((D39/100)+1)*((D40/100)+1)*((D41/100)+1)*((D42/100)+1)*((D43/100)+1)-1</f>
        <v>7.9546170816262141E-2</v>
      </c>
      <c r="E44" s="63"/>
      <c r="F44" s="46"/>
      <c r="G44" s="23">
        <f>((G31/100)+1)*((G33/100)+1)*((G34/100)+1)*((G35/100)+1)*((G36/100)+1)*((G37/100)+1)*((G38/100)+1)*((G39/100)+1)*((G40/100)+1)*((G41/100)+1)*((G42/100)+1)*((G43/100)+1)-1</f>
        <v>0.10818534394774448</v>
      </c>
      <c r="H44" s="63"/>
      <c r="I44" s="46"/>
      <c r="J44" s="23">
        <f>((J31/100)+1)*((J33/100)+1)*((J34/100)+1)*((J35/100)+1)*((J36/100)+1)*((J37/100)+1)*((J38/100)+1)*((J39/100)+1)*((J40/100)+1)*((J41/100)+1)*((J42/100)+1)*((J43/100)+1)-1</f>
        <v>0.13088378095310027</v>
      </c>
      <c r="K44" s="63"/>
      <c r="L44" s="46"/>
      <c r="M44" s="23">
        <f>((M31/100)+1)*((M33/100)+1)*((M34/100)+1)*((M35/100)+1)*((M36/100)+1)*((M37/100)+1)*((M38/100)+1)*((M39/100)+1)*((M40/100)+1)*((M41/100)+1)*((M42/100)+1)*((M43/100)+1)-1</f>
        <v>0.17159546387721147</v>
      </c>
      <c r="N44" s="63"/>
      <c r="O44" s="46"/>
      <c r="P44" s="23">
        <f>((P31/100)+1)*((P33/100)+1)*((P34/100)+1)*((P35/100)+1)*((P36/100)+1)*((P37/100)+1)*((P38/100)+1)*((P39/100)+1)*((P40/100)+1)*((P41/100)+1)*((P42/100)+1)*((P43/100)+1)-1</f>
        <v>0.19981839277606817</v>
      </c>
    </row>
    <row r="45" spans="1:16" s="20" customFormat="1" ht="14.25" customHeight="1" x14ac:dyDescent="0.25">
      <c r="A45" s="12">
        <v>37622</v>
      </c>
      <c r="B45" s="38">
        <v>116.83474074852253</v>
      </c>
      <c r="C45" s="38">
        <v>172.393</v>
      </c>
      <c r="D45" s="28">
        <f>((C45/C43)-1)*100</f>
        <v>0.65568984644128747</v>
      </c>
      <c r="E45" s="63">
        <v>123.26917719234257</v>
      </c>
      <c r="F45" s="67">
        <v>221.31</v>
      </c>
      <c r="G45" s="28">
        <f>((F45/F43)-1)*100</f>
        <v>1.9110333394732004</v>
      </c>
      <c r="H45" s="63">
        <v>128.29118182949532</v>
      </c>
      <c r="I45" s="67">
        <v>277.22000000000003</v>
      </c>
      <c r="J45" s="28">
        <f>((I45/I43)-1)*100</f>
        <v>2.8264094955489538</v>
      </c>
      <c r="K45" s="63">
        <v>138.23880830779908</v>
      </c>
      <c r="L45" s="67">
        <v>500.85</v>
      </c>
      <c r="M45" s="28">
        <f>((L45/L43)-1)*100</f>
        <v>4.4808811565179241</v>
      </c>
      <c r="N45" s="63">
        <v>145.230141818927</v>
      </c>
      <c r="O45" s="67">
        <v>1004.01</v>
      </c>
      <c r="P45" s="28">
        <f>((O45/O43)-1)*100</f>
        <v>5.5341826437941499</v>
      </c>
    </row>
    <row r="46" spans="1:16" s="20" customFormat="1" ht="13.5" customHeight="1" x14ac:dyDescent="0.25">
      <c r="A46" s="12">
        <v>37653</v>
      </c>
      <c r="B46" s="38">
        <v>117.80117407416451</v>
      </c>
      <c r="C46" s="38">
        <v>173.81899999999999</v>
      </c>
      <c r="D46" s="28">
        <f>((C46/C45)-1)*100</f>
        <v>0.82717975787878206</v>
      </c>
      <c r="E46" s="63">
        <v>124.05454405258931</v>
      </c>
      <c r="F46" s="67">
        <v>222.72</v>
      </c>
      <c r="G46" s="28">
        <f>((F46/F45)-1)*100</f>
        <v>0.63711535854682477</v>
      </c>
      <c r="H46" s="63">
        <v>128.93259146089159</v>
      </c>
      <c r="I46" s="47">
        <v>278.60599999999999</v>
      </c>
      <c r="J46" s="28">
        <f>((I46/I45)-1)*100</f>
        <v>0.49996392756654906</v>
      </c>
      <c r="K46" s="63">
        <v>138.59844725603719</v>
      </c>
      <c r="L46" s="47">
        <v>502.15300000000002</v>
      </c>
      <c r="M46" s="28">
        <f>((L46/L45)-1)*100</f>
        <v>0.26015773185583679</v>
      </c>
      <c r="N46" s="63">
        <v>145.39272852563755</v>
      </c>
      <c r="O46" s="47">
        <v>1005.134</v>
      </c>
      <c r="P46" s="28">
        <f>((O46/O45)-1)*100</f>
        <v>0.11195107618451328</v>
      </c>
    </row>
    <row r="47" spans="1:16" s="76" customFormat="1" ht="14.25" customHeight="1" x14ac:dyDescent="0.25">
      <c r="A47" s="73" t="s">
        <v>48</v>
      </c>
      <c r="B47" s="74">
        <v>1.0029948066935948</v>
      </c>
      <c r="C47" s="38">
        <v>173.3</v>
      </c>
      <c r="D47" s="47"/>
      <c r="E47" s="75">
        <v>1.0059620596205963</v>
      </c>
      <c r="F47" s="47">
        <v>221.4</v>
      </c>
      <c r="G47" s="47"/>
      <c r="H47" s="75">
        <v>1.0080541283739779</v>
      </c>
      <c r="I47" s="47">
        <v>276.38</v>
      </c>
      <c r="J47" s="47"/>
      <c r="K47" s="75">
        <v>1.0118136573374439</v>
      </c>
      <c r="L47" s="47">
        <v>496.29</v>
      </c>
      <c r="M47" s="47"/>
      <c r="N47" s="75">
        <v>1.0141702569897788</v>
      </c>
      <c r="O47" s="47">
        <v>991.09</v>
      </c>
      <c r="P47" s="47"/>
    </row>
    <row r="48" spans="1:16" s="20" customFormat="1" ht="14.25" customHeight="1" x14ac:dyDescent="0.25">
      <c r="A48" s="12">
        <v>37681</v>
      </c>
      <c r="B48" s="38">
        <v>118.36536896442159</v>
      </c>
      <c r="C48" s="38">
        <v>174.13</v>
      </c>
      <c r="D48" s="28">
        <f t="shared" ref="D48:D57" si="15">((C48/C47)-1)*100</f>
        <v>0.47893825735716433</v>
      </c>
      <c r="E48" s="63">
        <v>124.92864111095443</v>
      </c>
      <c r="F48" s="67">
        <v>222.96</v>
      </c>
      <c r="G48" s="28">
        <f t="shared" ref="G48:G57" si="16">((F48/F47)-1)*100</f>
        <v>0.7046070460704712</v>
      </c>
      <c r="H48" s="63">
        <v>130.04287284043033</v>
      </c>
      <c r="I48" s="47">
        <v>278.76</v>
      </c>
      <c r="J48" s="28">
        <f t="shared" ref="J48:J57" si="17">((I48/I47)-1)*100</f>
        <v>0.86113322237499901</v>
      </c>
      <c r="K48" s="63">
        <v>140.18301996499923</v>
      </c>
      <c r="L48" s="47">
        <v>501.964</v>
      </c>
      <c r="M48" s="28">
        <f t="shared" ref="M48:M57" si="18">((L48/L47)-1)*100</f>
        <v>1.1432831610550309</v>
      </c>
      <c r="N48" s="63">
        <v>147.31156222299634</v>
      </c>
      <c r="O48" s="47">
        <v>1004.17</v>
      </c>
      <c r="P48" s="28">
        <f t="shared" ref="P48:P57" si="19">((O48/O47)-1)*100</f>
        <v>1.3197590531636827</v>
      </c>
    </row>
    <row r="49" spans="1:16" s="20" customFormat="1" ht="14.25" customHeight="1" x14ac:dyDescent="0.25">
      <c r="A49" s="12">
        <v>37712</v>
      </c>
      <c r="B49" s="38">
        <v>118.40955290161038</v>
      </c>
      <c r="C49" s="38">
        <v>174.19499999999999</v>
      </c>
      <c r="D49" s="28">
        <f t="shared" si="15"/>
        <v>3.7328432780103782E-2</v>
      </c>
      <c r="E49" s="63">
        <v>125.01268890502801</v>
      </c>
      <c r="F49" s="67">
        <v>223.11</v>
      </c>
      <c r="G49" s="28">
        <f t="shared" si="16"/>
        <v>6.7276641550062521E-2</v>
      </c>
      <c r="H49" s="63">
        <v>130.16416408357324</v>
      </c>
      <c r="I49" s="47">
        <v>279.02</v>
      </c>
      <c r="J49" s="28">
        <f t="shared" si="17"/>
        <v>9.3270196584871456E-2</v>
      </c>
      <c r="K49" s="63">
        <v>140.37627416214437</v>
      </c>
      <c r="L49" s="47">
        <v>502.65600000000001</v>
      </c>
      <c r="M49" s="28">
        <f t="shared" si="18"/>
        <v>0.13785849184404508</v>
      </c>
      <c r="N49" s="63">
        <v>147.55508393076511</v>
      </c>
      <c r="O49" s="47">
        <v>1005.83</v>
      </c>
      <c r="P49" s="28">
        <f t="shared" si="19"/>
        <v>0.16531065457043859</v>
      </c>
    </row>
    <row r="50" spans="1:16" s="20" customFormat="1" ht="14.25" customHeight="1" x14ac:dyDescent="0.25">
      <c r="A50" s="12">
        <v>37742</v>
      </c>
      <c r="B50" s="38">
        <v>121.75733583476251</v>
      </c>
      <c r="C50" s="38">
        <v>179.12</v>
      </c>
      <c r="D50" s="28">
        <f t="shared" si="15"/>
        <v>2.8272912540543649</v>
      </c>
      <c r="E50" s="63">
        <v>127.71454532517969</v>
      </c>
      <c r="F50" s="47">
        <v>227.93199999999999</v>
      </c>
      <c r="G50" s="28">
        <f t="shared" si="16"/>
        <v>2.1612657433552895</v>
      </c>
      <c r="H50" s="63">
        <v>132.35673655577165</v>
      </c>
      <c r="I50" s="47">
        <v>283.72000000000003</v>
      </c>
      <c r="J50" s="28">
        <f t="shared" si="17"/>
        <v>1.6844670632929715</v>
      </c>
      <c r="K50" s="63">
        <v>141.55032133670844</v>
      </c>
      <c r="L50" s="47">
        <v>506.86</v>
      </c>
      <c r="M50" s="28">
        <f t="shared" si="18"/>
        <v>0.83635727018080974</v>
      </c>
      <c r="N50" s="63">
        <v>148.00970668520816</v>
      </c>
      <c r="O50" s="47">
        <v>1008.929</v>
      </c>
      <c r="P50" s="28">
        <f t="shared" si="19"/>
        <v>0.30810375510772481</v>
      </c>
    </row>
    <row r="51" spans="1:16" s="20" customFormat="1" ht="14.25" customHeight="1" x14ac:dyDescent="0.25">
      <c r="A51" s="12">
        <v>37773</v>
      </c>
      <c r="B51" s="38">
        <v>121.76685237508011</v>
      </c>
      <c r="C51" s="38">
        <v>179.13399999999999</v>
      </c>
      <c r="D51" s="28">
        <f t="shared" si="15"/>
        <v>7.8159892809237519E-3</v>
      </c>
      <c r="E51" s="63">
        <v>127.61929115856297</v>
      </c>
      <c r="F51" s="47">
        <v>227.762</v>
      </c>
      <c r="G51" s="28">
        <f t="shared" si="16"/>
        <v>-7.4583647754589144E-2</v>
      </c>
      <c r="H51" s="63">
        <v>132.17946473887045</v>
      </c>
      <c r="I51" s="47">
        <v>283.33999999999997</v>
      </c>
      <c r="J51" s="28">
        <f t="shared" si="17"/>
        <v>-0.13393486536023014</v>
      </c>
      <c r="K51" s="63">
        <v>141.20961307006519</v>
      </c>
      <c r="L51" s="47">
        <v>505.64</v>
      </c>
      <c r="M51" s="28">
        <f t="shared" si="18"/>
        <v>-0.24069762853649035</v>
      </c>
      <c r="N51" s="63">
        <v>147.55361693252556</v>
      </c>
      <c r="O51" s="47">
        <v>1005.82</v>
      </c>
      <c r="P51" s="28">
        <f t="shared" si="19"/>
        <v>-0.30814854167140471</v>
      </c>
    </row>
    <row r="52" spans="1:16" s="20" customFormat="1" ht="14.25" customHeight="1" x14ac:dyDescent="0.25">
      <c r="A52" s="12">
        <v>37803</v>
      </c>
      <c r="B52" s="38">
        <v>132.18746402284089</v>
      </c>
      <c r="C52" s="38">
        <v>194.464</v>
      </c>
      <c r="D52" s="28">
        <f t="shared" si="15"/>
        <v>8.5578393828084067</v>
      </c>
      <c r="E52" s="63">
        <v>136.67516081067657</v>
      </c>
      <c r="F52" s="47">
        <v>243.92400000000001</v>
      </c>
      <c r="G52" s="28">
        <f t="shared" si="16"/>
        <v>7.0960037231847295</v>
      </c>
      <c r="H52" s="63">
        <v>140.16136154723523</v>
      </c>
      <c r="I52" s="47">
        <v>300.45</v>
      </c>
      <c r="J52" s="28">
        <f t="shared" si="17"/>
        <v>6.0386814427895841</v>
      </c>
      <c r="K52" s="63">
        <v>147.04968788321526</v>
      </c>
      <c r="L52" s="47">
        <v>526.55200000000002</v>
      </c>
      <c r="M52" s="28">
        <f t="shared" si="18"/>
        <v>4.1357487540542692</v>
      </c>
      <c r="N52" s="63">
        <v>151.87583384577343</v>
      </c>
      <c r="O52" s="47">
        <v>1035.2829999999999</v>
      </c>
      <c r="P52" s="28">
        <f t="shared" si="19"/>
        <v>2.9292517547871322</v>
      </c>
    </row>
    <row r="53" spans="1:16" s="20" customFormat="1" ht="14.25" customHeight="1" x14ac:dyDescent="0.25">
      <c r="A53" s="12">
        <v>37834</v>
      </c>
      <c r="B53" s="38">
        <v>132.92907441473304</v>
      </c>
      <c r="C53" s="38">
        <v>195.55500000000001</v>
      </c>
      <c r="D53" s="28">
        <f t="shared" si="15"/>
        <v>0.56102929076846664</v>
      </c>
      <c r="E53" s="63">
        <v>137.57839443765388</v>
      </c>
      <c r="F53" s="47">
        <v>245.536</v>
      </c>
      <c r="G53" s="28">
        <f t="shared" si="16"/>
        <v>0.66086157983633598</v>
      </c>
      <c r="H53" s="63">
        <v>141.19233711394983</v>
      </c>
      <c r="I53" s="47">
        <v>302.66000000000003</v>
      </c>
      <c r="J53" s="28">
        <f t="shared" si="17"/>
        <v>0.73556332168416283</v>
      </c>
      <c r="K53" s="63">
        <v>148.33292926454774</v>
      </c>
      <c r="L53" s="47">
        <v>531.14700000000005</v>
      </c>
      <c r="M53" s="28">
        <f t="shared" si="18"/>
        <v>0.87265835093210953</v>
      </c>
      <c r="N53" s="63">
        <v>153.33740419185801</v>
      </c>
      <c r="O53" s="47">
        <v>1045.2460000000001</v>
      </c>
      <c r="P53" s="28">
        <f t="shared" si="19"/>
        <v>0.96234556155179174</v>
      </c>
    </row>
    <row r="54" spans="1:16" s="20" customFormat="1" ht="14.25" customHeight="1" x14ac:dyDescent="0.25">
      <c r="A54" s="12">
        <v>37865</v>
      </c>
      <c r="B54" s="38">
        <v>133.0208410535098</v>
      </c>
      <c r="C54" s="38">
        <v>195.69</v>
      </c>
      <c r="D54" s="28">
        <f t="shared" si="15"/>
        <v>6.9034287029223762E-2</v>
      </c>
      <c r="E54" s="63">
        <v>137.47529581025697</v>
      </c>
      <c r="F54" s="47">
        <v>245.352</v>
      </c>
      <c r="G54" s="28">
        <f t="shared" si="16"/>
        <v>-7.4938094617493789E-2</v>
      </c>
      <c r="H54" s="63">
        <v>140.93575948422446</v>
      </c>
      <c r="I54" s="47">
        <v>302.11</v>
      </c>
      <c r="J54" s="28">
        <f t="shared" si="17"/>
        <v>-0.18172206436265492</v>
      </c>
      <c r="K54" s="63">
        <v>147.77243623901253</v>
      </c>
      <c r="L54" s="47">
        <v>529.14</v>
      </c>
      <c r="M54" s="28">
        <f t="shared" si="18"/>
        <v>-0.37786149597005547</v>
      </c>
      <c r="N54" s="63">
        <v>152.56194892242075</v>
      </c>
      <c r="O54" s="47">
        <v>1039.96</v>
      </c>
      <c r="P54" s="28">
        <f t="shared" si="19"/>
        <v>-0.50571827110555967</v>
      </c>
    </row>
    <row r="55" spans="1:16" s="20" customFormat="1" ht="14.25" customHeight="1" x14ac:dyDescent="0.25">
      <c r="A55" s="12">
        <v>37895</v>
      </c>
      <c r="B55" s="38">
        <v>134.41433445715685</v>
      </c>
      <c r="C55" s="38">
        <v>197.74</v>
      </c>
      <c r="D55" s="28">
        <f t="shared" si="15"/>
        <v>1.047575246563448</v>
      </c>
      <c r="E55" s="63">
        <v>139.58097321111345</v>
      </c>
      <c r="F55" s="47">
        <v>249.11</v>
      </c>
      <c r="G55" s="28">
        <f t="shared" si="16"/>
        <v>1.5316769376243045</v>
      </c>
      <c r="H55" s="63">
        <v>143.59903528077353</v>
      </c>
      <c r="I55" s="47">
        <v>307.81900000000002</v>
      </c>
      <c r="J55" s="28">
        <f t="shared" si="17"/>
        <v>1.8897090463738442</v>
      </c>
      <c r="K55" s="63">
        <v>151.54536138847968</v>
      </c>
      <c r="L55" s="47">
        <v>542.65</v>
      </c>
      <c r="M55" s="28">
        <f t="shared" si="18"/>
        <v>2.5531995313149647</v>
      </c>
      <c r="N55" s="63">
        <v>157.11697845628859</v>
      </c>
      <c r="O55" s="47">
        <v>1071.01</v>
      </c>
      <c r="P55" s="28">
        <f t="shared" si="19"/>
        <v>2.9856917573752861</v>
      </c>
    </row>
    <row r="56" spans="1:16" s="20" customFormat="1" ht="14.25" customHeight="1" x14ac:dyDescent="0.25">
      <c r="A56" s="12">
        <v>37926</v>
      </c>
      <c r="B56" s="38">
        <v>134.34635916917406</v>
      </c>
      <c r="C56" s="38">
        <v>197.64</v>
      </c>
      <c r="D56" s="28">
        <f t="shared" si="15"/>
        <v>-5.0571457469417158E-2</v>
      </c>
      <c r="E56" s="63">
        <v>139.48011585822519</v>
      </c>
      <c r="F56" s="47">
        <v>248.93</v>
      </c>
      <c r="G56" s="28">
        <f t="shared" si="16"/>
        <v>-7.2257235759309868E-2</v>
      </c>
      <c r="H56" s="63">
        <v>143.47401199938008</v>
      </c>
      <c r="I56" s="47">
        <v>307.55099999999999</v>
      </c>
      <c r="J56" s="28">
        <f t="shared" si="17"/>
        <v>-8.7064151335691786E-2</v>
      </c>
      <c r="K56" s="63">
        <v>151.36942187373768</v>
      </c>
      <c r="L56" s="47">
        <v>542.02</v>
      </c>
      <c r="M56" s="28">
        <f t="shared" si="18"/>
        <v>-0.11609693172394131</v>
      </c>
      <c r="N56" s="63">
        <v>156.90866470626949</v>
      </c>
      <c r="O56" s="47">
        <v>1069.5899999999999</v>
      </c>
      <c r="P56" s="28">
        <f t="shared" si="19"/>
        <v>-0.13258512992410099</v>
      </c>
    </row>
    <row r="57" spans="1:16" s="20" customFormat="1" ht="14.25" customHeight="1" x14ac:dyDescent="0.25">
      <c r="A57" s="12">
        <v>37956</v>
      </c>
      <c r="B57" s="38">
        <v>134.31169177230282</v>
      </c>
      <c r="C57" s="38">
        <v>197.589</v>
      </c>
      <c r="D57" s="28">
        <f t="shared" si="15"/>
        <v>-2.5804493017600461E-2</v>
      </c>
      <c r="E57" s="63">
        <v>139.30417580929785</v>
      </c>
      <c r="F57" s="47">
        <v>248.61600000000001</v>
      </c>
      <c r="G57" s="28">
        <f t="shared" si="16"/>
        <v>-0.12613987868075327</v>
      </c>
      <c r="H57" s="63">
        <v>143.18524553974376</v>
      </c>
      <c r="I57" s="47">
        <v>306.93200000000002</v>
      </c>
      <c r="J57" s="28">
        <f t="shared" si="17"/>
        <v>-0.201267432068164</v>
      </c>
      <c r="K57" s="63">
        <v>150.86031435727</v>
      </c>
      <c r="L57" s="47">
        <v>540.197</v>
      </c>
      <c r="M57" s="28">
        <f t="shared" si="18"/>
        <v>-0.33633445260322636</v>
      </c>
      <c r="N57" s="63">
        <v>156.2447013030397</v>
      </c>
      <c r="O57" s="47">
        <v>1065.0640000000001</v>
      </c>
      <c r="P57" s="28">
        <f t="shared" si="19"/>
        <v>-0.42315279686607754</v>
      </c>
    </row>
    <row r="58" spans="1:16" s="20" customFormat="1" ht="14.25" customHeight="1" x14ac:dyDescent="0.25">
      <c r="A58" s="26" t="s">
        <v>27</v>
      </c>
      <c r="B58" s="38"/>
      <c r="C58" s="38"/>
      <c r="D58" s="23">
        <f>((D45/100)+1)*((D46/100)+1)*((D48/100)+1)*((D49/100)+1)*((D50/100)+1)*((D51/100)+1)*((D52/100)+1)*((D53/100)+1)*((D54/100)+1)*((D55/100)+1)*((D56/100)+1)*((D57/100)+1)-1</f>
        <v>0.15712466199439823</v>
      </c>
      <c r="E58" s="63"/>
      <c r="F58" s="47"/>
      <c r="G58" s="23">
        <f>((G45/100)+1)*((G46/100)+1)*((G48/100)+1)*((G49/100)+1)*((G50/100)+1)*((G51/100)+1)*((G52/100)+1)*((G53/100)+1)*((G54/100)+1)*((G55/100)+1)*((G56/100)+1)*((G57/100)+1)-1</f>
        <v>0.15167739645714717</v>
      </c>
      <c r="H58" s="63"/>
      <c r="I58" s="47"/>
      <c r="J58" s="23">
        <f>((J45/100)+1)*((J46/100)+1)*((J48/100)+1)*((J49/100)+1)*((J50/100)+1)*((J51/100)+1)*((J52/100)+1)*((J53/100)+1)*((J54/100)+1)*((J55/100)+1)*((J56/100)+1)*((J57/100)+1)-1</f>
        <v>0.14764120819763327</v>
      </c>
      <c r="K58" s="63"/>
      <c r="L58" s="47"/>
      <c r="M58" s="23">
        <f>((M45/100)+1)*((M46/100)+1)*((M48/100)+1)*((M49/100)+1)*((M50/100)+1)*((M51/100)+1)*((M52/100)+1)*((M53/100)+1)*((M54/100)+1)*((M55/100)+1)*((M56/100)+1)*((M57/100)+1)-1</f>
        <v>0.14020214500848005</v>
      </c>
      <c r="N58" s="63">
        <v>0</v>
      </c>
      <c r="O58" s="47"/>
      <c r="P58" s="23">
        <f>((P45/100)+1)*((P46/100)+1)*((P48/100)+1)*((P49/100)+1)*((P50/100)+1)*((P51/100)+1)*((P52/100)+1)*((P53/100)+1)*((P54/100)+1)*((P55/100)+1)*((P56/100)+1)*((P57/100)+1)-1</f>
        <v>0.13538117073511868</v>
      </c>
    </row>
    <row r="59" spans="1:16" s="20" customFormat="1" ht="14.25" customHeight="1" x14ac:dyDescent="0.25">
      <c r="A59" s="12">
        <v>37987</v>
      </c>
      <c r="B59" s="38">
        <v>134.51561763625122</v>
      </c>
      <c r="C59" s="38">
        <v>197.88900000000001</v>
      </c>
      <c r="D59" s="28">
        <f>((C59/C57)-1)*100</f>
        <v>0.15183031444059303</v>
      </c>
      <c r="E59" s="63">
        <v>139.73506083358168</v>
      </c>
      <c r="F59" s="47">
        <v>249.38499999999999</v>
      </c>
      <c r="G59" s="28">
        <f>((F59/F57)-1)*100</f>
        <v>0.30931235318722994</v>
      </c>
      <c r="H59" s="63">
        <v>143.79450078414609</v>
      </c>
      <c r="I59" s="47">
        <v>308.238</v>
      </c>
      <c r="J59" s="28">
        <f>((I59/I57)-1)*100</f>
        <v>0.42550141399397834</v>
      </c>
      <c r="K59" s="63">
        <v>151.82435119042773</v>
      </c>
      <c r="L59" s="47">
        <v>543.649</v>
      </c>
      <c r="M59" s="28">
        <f>((L59/L57)-1)*100</f>
        <v>0.63902613305886202</v>
      </c>
      <c r="N59" s="63">
        <v>157.45629514910135</v>
      </c>
      <c r="O59" s="47">
        <v>1073.3230000000001</v>
      </c>
      <c r="P59" s="28">
        <f>((O59/O57)-1)*100</f>
        <v>0.77544635815312013</v>
      </c>
    </row>
    <row r="60" spans="1:16" s="20" customFormat="1" ht="14.25" customHeight="1" x14ac:dyDescent="0.25">
      <c r="A60" s="12">
        <v>38018</v>
      </c>
      <c r="B60" s="38">
        <v>136.5052543155073</v>
      </c>
      <c r="C60" s="38">
        <v>200.816</v>
      </c>
      <c r="D60" s="28">
        <f t="shared" ref="D60:D70" si="20">((C60/C59)-1)*100</f>
        <v>1.4791120274497249</v>
      </c>
      <c r="E60" s="63">
        <v>141.67488392079969</v>
      </c>
      <c r="F60" s="47">
        <v>252.84700000000001</v>
      </c>
      <c r="G60" s="28">
        <f t="shared" ref="G60:G70" si="21">((F60/F59)-1)*100</f>
        <v>1.3882150089219447</v>
      </c>
      <c r="H60" s="63">
        <v>145.69410825367626</v>
      </c>
      <c r="I60" s="47">
        <v>312.31</v>
      </c>
      <c r="J60" s="28">
        <f t="shared" ref="J60:J70" si="22">((I60/I59)-1)*100</f>
        <v>1.3210571052238773</v>
      </c>
      <c r="K60" s="63">
        <v>153.6432306499747</v>
      </c>
      <c r="L60" s="47">
        <v>550.16200000000003</v>
      </c>
      <c r="M60" s="28">
        <f t="shared" ref="M60:M70" si="23">((L60/L59)-1)*100</f>
        <v>1.1980156314092438</v>
      </c>
      <c r="N60" s="63">
        <v>159.21771993535415</v>
      </c>
      <c r="O60" s="47">
        <v>1085.33</v>
      </c>
      <c r="P60" s="28">
        <f t="shared" ref="P60:P70" si="24">((O60/O59)-1)*100</f>
        <v>1.1186753661292848</v>
      </c>
    </row>
    <row r="61" spans="1:16" s="20" customFormat="1" ht="14.25" customHeight="1" x14ac:dyDescent="0.25">
      <c r="A61" s="12">
        <v>38047</v>
      </c>
      <c r="B61" s="38">
        <v>137.20811879324927</v>
      </c>
      <c r="C61" s="38">
        <v>201.85</v>
      </c>
      <c r="D61" s="28">
        <f t="shared" si="20"/>
        <v>0.51489921121823379</v>
      </c>
      <c r="E61" s="63">
        <v>142.70194796437872</v>
      </c>
      <c r="F61" s="47">
        <v>254.68</v>
      </c>
      <c r="G61" s="28">
        <f t="shared" si="21"/>
        <v>0.72494433392524815</v>
      </c>
      <c r="H61" s="63">
        <v>146.97186484970848</v>
      </c>
      <c r="I61" s="47">
        <v>315.04899999999998</v>
      </c>
      <c r="J61" s="28">
        <f t="shared" si="22"/>
        <v>0.87701322404021287</v>
      </c>
      <c r="K61" s="63">
        <v>155.42440878493409</v>
      </c>
      <c r="L61" s="47">
        <v>556.54</v>
      </c>
      <c r="M61" s="28">
        <f t="shared" si="23"/>
        <v>1.1592948985934992</v>
      </c>
      <c r="N61" s="63">
        <v>161.35366937216949</v>
      </c>
      <c r="O61" s="47">
        <v>1099.8900000000001</v>
      </c>
      <c r="P61" s="28">
        <f t="shared" si="24"/>
        <v>1.3415274616936923</v>
      </c>
    </row>
    <row r="62" spans="1:16" s="20" customFormat="1" ht="14.25" customHeight="1" x14ac:dyDescent="0.25">
      <c r="A62" s="12">
        <v>38078</v>
      </c>
      <c r="B62" s="38">
        <v>137.26589778803466</v>
      </c>
      <c r="C62" s="38">
        <v>201.935</v>
      </c>
      <c r="D62" s="28">
        <f t="shared" si="20"/>
        <v>4.2110478077783675E-2</v>
      </c>
      <c r="E62" s="63">
        <v>142.78879735158807</v>
      </c>
      <c r="F62" s="47">
        <v>254.83500000000001</v>
      </c>
      <c r="G62" s="28">
        <f t="shared" si="21"/>
        <v>6.0860687922104084E-2</v>
      </c>
      <c r="H62" s="63">
        <v>147.08522551156895</v>
      </c>
      <c r="I62" s="47">
        <v>315.29199999999997</v>
      </c>
      <c r="J62" s="28">
        <f t="shared" si="22"/>
        <v>7.7130859009222341E-2</v>
      </c>
      <c r="K62" s="63">
        <v>155.58638484612516</v>
      </c>
      <c r="L62" s="47">
        <v>557.12</v>
      </c>
      <c r="M62" s="28">
        <f t="shared" si="23"/>
        <v>0.10421533043447617</v>
      </c>
      <c r="N62" s="63">
        <v>161.55083393556779</v>
      </c>
      <c r="O62" s="47">
        <v>1101.2339999999999</v>
      </c>
      <c r="P62" s="28">
        <f t="shared" si="24"/>
        <v>0.12219403758555458</v>
      </c>
    </row>
    <row r="63" spans="1:16" s="20" customFormat="1" ht="14.25" customHeight="1" x14ac:dyDescent="0.25">
      <c r="A63" s="12">
        <v>38108</v>
      </c>
      <c r="B63" s="38">
        <v>140.94607987942257</v>
      </c>
      <c r="C63" s="38">
        <v>207.34899999999999</v>
      </c>
      <c r="D63" s="28">
        <f t="shared" si="20"/>
        <v>2.6810607373659812</v>
      </c>
      <c r="E63" s="63">
        <v>146.62697994761442</v>
      </c>
      <c r="F63" s="47">
        <v>261.685</v>
      </c>
      <c r="G63" s="28">
        <f t="shared" si="21"/>
        <v>2.6880138128593023</v>
      </c>
      <c r="H63" s="63">
        <v>151.04631760974695</v>
      </c>
      <c r="I63" s="47">
        <v>323.78300000000002</v>
      </c>
      <c r="J63" s="28">
        <f t="shared" si="22"/>
        <v>2.6930591324867192</v>
      </c>
      <c r="K63" s="63">
        <v>159.79133924845877</v>
      </c>
      <c r="L63" s="47">
        <v>572.17700000000002</v>
      </c>
      <c r="M63" s="28">
        <f t="shared" si="23"/>
        <v>2.7026493394600726</v>
      </c>
      <c r="N63" s="63">
        <v>165.92659628456005</v>
      </c>
      <c r="O63" s="47">
        <v>1131.0619999999999</v>
      </c>
      <c r="P63" s="28">
        <f t="shared" si="24"/>
        <v>2.7085978093665863</v>
      </c>
    </row>
    <row r="64" spans="1:16" s="20" customFormat="1" ht="14.25" customHeight="1" x14ac:dyDescent="0.25">
      <c r="A64" s="12">
        <v>38139</v>
      </c>
      <c r="B64" s="38">
        <v>141.44977676337498</v>
      </c>
      <c r="C64" s="38">
        <v>208.09</v>
      </c>
      <c r="D64" s="28">
        <f t="shared" si="20"/>
        <v>0.35736849466359022</v>
      </c>
      <c r="E64" s="63">
        <v>148.2675928879305</v>
      </c>
      <c r="F64" s="47">
        <v>264.613</v>
      </c>
      <c r="G64" s="28">
        <f t="shared" si="21"/>
        <v>1.1189024972772632</v>
      </c>
      <c r="H64" s="63">
        <v>153.57850556274545</v>
      </c>
      <c r="I64" s="47">
        <v>329.21100000000001</v>
      </c>
      <c r="J64" s="28">
        <f t="shared" si="22"/>
        <v>1.6764314371044753</v>
      </c>
      <c r="K64" s="63">
        <v>164.09906466892738</v>
      </c>
      <c r="L64" s="47">
        <v>587.60199999999998</v>
      </c>
      <c r="M64" s="28">
        <f t="shared" si="23"/>
        <v>2.6958441181662129</v>
      </c>
      <c r="N64" s="63">
        <v>171.48930690918914</v>
      </c>
      <c r="O64" s="47">
        <v>1168.981</v>
      </c>
      <c r="P64" s="28">
        <f t="shared" si="24"/>
        <v>3.3525129480081572</v>
      </c>
    </row>
    <row r="65" spans="1:16" s="20" customFormat="1" ht="14.25" customHeight="1" x14ac:dyDescent="0.25">
      <c r="A65" s="12">
        <v>38169</v>
      </c>
      <c r="B65" s="38">
        <v>145.42497160460817</v>
      </c>
      <c r="C65" s="38">
        <v>213.93799999999999</v>
      </c>
      <c r="D65" s="28">
        <f t="shared" si="20"/>
        <v>2.8103224566293328</v>
      </c>
      <c r="E65" s="63">
        <v>151.74717156257628</v>
      </c>
      <c r="F65" s="47">
        <v>270.82299999999998</v>
      </c>
      <c r="G65" s="28">
        <f t="shared" si="21"/>
        <v>2.346823474281301</v>
      </c>
      <c r="H65" s="63">
        <v>156.66863323420122</v>
      </c>
      <c r="I65" s="47">
        <v>335.83499999999998</v>
      </c>
      <c r="J65" s="28">
        <f t="shared" si="22"/>
        <v>2.012083435851153</v>
      </c>
      <c r="K65" s="63">
        <v>166.41113330789398</v>
      </c>
      <c r="L65" s="47">
        <v>595.88099999999997</v>
      </c>
      <c r="M65" s="28">
        <f t="shared" si="23"/>
        <v>1.4089468722026099</v>
      </c>
      <c r="N65" s="63">
        <v>173.25043829579411</v>
      </c>
      <c r="O65" s="47">
        <v>1180.9860000000001</v>
      </c>
      <c r="P65" s="28">
        <f t="shared" si="24"/>
        <v>1.0269627992242958</v>
      </c>
    </row>
    <row r="66" spans="1:16" s="76" customFormat="1" ht="14.25" customHeight="1" x14ac:dyDescent="0.25">
      <c r="A66" s="73" t="s">
        <v>50</v>
      </c>
      <c r="B66" s="74">
        <v>0.63613143786554704</v>
      </c>
      <c r="C66" s="38">
        <v>336.31099999999998</v>
      </c>
      <c r="D66" s="47"/>
      <c r="E66" s="75">
        <v>0.66319344111352174</v>
      </c>
      <c r="F66" s="47">
        <v>408.36200000000002</v>
      </c>
      <c r="G66" s="47"/>
      <c r="H66" s="75">
        <v>0.60540153696115773</v>
      </c>
      <c r="I66" s="47">
        <v>554.73099999999999</v>
      </c>
      <c r="J66" s="47"/>
      <c r="K66" s="75">
        <v>0.57944673179288997</v>
      </c>
      <c r="L66" s="47">
        <v>1028.3620000000001</v>
      </c>
      <c r="M66" s="47"/>
      <c r="N66" s="75">
        <v>0.65886875190033733</v>
      </c>
      <c r="O66" s="47">
        <v>1792.4449999999999</v>
      </c>
      <c r="P66" s="47"/>
    </row>
    <row r="67" spans="1:16" s="20" customFormat="1" ht="14.25" customHeight="1" x14ac:dyDescent="0.25">
      <c r="A67" s="12">
        <v>38200</v>
      </c>
      <c r="B67" s="38">
        <v>147.47979426894298</v>
      </c>
      <c r="C67" s="38">
        <v>341.06299999999999</v>
      </c>
      <c r="D67" s="28">
        <f t="shared" si="20"/>
        <v>1.412977868698917</v>
      </c>
      <c r="E67" s="63">
        <v>153.60516975489801</v>
      </c>
      <c r="F67" s="47">
        <v>413.36200000000002</v>
      </c>
      <c r="G67" s="28">
        <f t="shared" si="21"/>
        <v>1.2244038377713817</v>
      </c>
      <c r="H67" s="63">
        <v>158.4416830176896</v>
      </c>
      <c r="I67" s="47">
        <v>561.00900000000001</v>
      </c>
      <c r="J67" s="28">
        <f t="shared" si="22"/>
        <v>1.1317196983763322</v>
      </c>
      <c r="K67" s="63">
        <v>167.98986435450186</v>
      </c>
      <c r="L67" s="47">
        <v>1038.1179999999999</v>
      </c>
      <c r="M67" s="28">
        <f t="shared" si="23"/>
        <v>0.94869316446930529</v>
      </c>
      <c r="N67" s="63">
        <v>174.50116602888914</v>
      </c>
      <c r="O67" s="47">
        <v>1805.385</v>
      </c>
      <c r="P67" s="28">
        <f t="shared" si="24"/>
        <v>0.7219189431195927</v>
      </c>
    </row>
    <row r="68" spans="1:16" s="20" customFormat="1" ht="14.25" customHeight="1" x14ac:dyDescent="0.25">
      <c r="A68" s="12">
        <v>38231</v>
      </c>
      <c r="B68" s="38">
        <v>152.0387158493474</v>
      </c>
      <c r="C68" s="38">
        <v>351.60599999999999</v>
      </c>
      <c r="D68" s="28">
        <f t="shared" si="20"/>
        <v>3.0912177515590944</v>
      </c>
      <c r="E68" s="63">
        <v>157.83991923483762</v>
      </c>
      <c r="F68" s="47">
        <v>424.75799999999998</v>
      </c>
      <c r="G68" s="28">
        <f t="shared" si="21"/>
        <v>2.756905569452428</v>
      </c>
      <c r="H68" s="63">
        <v>162.56985579329492</v>
      </c>
      <c r="I68" s="47">
        <v>575.62599999999998</v>
      </c>
      <c r="J68" s="28">
        <f t="shared" si="22"/>
        <v>2.6054840474929897</v>
      </c>
      <c r="K68" s="63">
        <v>171.95077044591457</v>
      </c>
      <c r="L68" s="47">
        <v>1062.595</v>
      </c>
      <c r="M68" s="28">
        <f t="shared" si="23"/>
        <v>2.3578244477024946</v>
      </c>
      <c r="N68" s="63">
        <v>177.9917982818254</v>
      </c>
      <c r="O68" s="47">
        <v>1841.499</v>
      </c>
      <c r="P68" s="28">
        <f t="shared" si="24"/>
        <v>2.0003489560398435</v>
      </c>
    </row>
    <row r="69" spans="1:16" s="20" customFormat="1" ht="14.25" customHeight="1" x14ac:dyDescent="0.25">
      <c r="A69" s="12">
        <v>38261</v>
      </c>
      <c r="B69" s="38">
        <v>149.06328766052422</v>
      </c>
      <c r="C69" s="38">
        <v>344.72500000000002</v>
      </c>
      <c r="D69" s="28">
        <f t="shared" si="20"/>
        <v>-1.9570200736051091</v>
      </c>
      <c r="E69" s="63">
        <v>155.8853051365152</v>
      </c>
      <c r="F69" s="47">
        <v>419.49799999999999</v>
      </c>
      <c r="G69" s="28">
        <f t="shared" si="21"/>
        <v>-1.2383521911300099</v>
      </c>
      <c r="H69" s="63">
        <v>161.04449072788861</v>
      </c>
      <c r="I69" s="47">
        <v>570.22500000000002</v>
      </c>
      <c r="J69" s="28">
        <f t="shared" si="22"/>
        <v>-0.93828284337398316</v>
      </c>
      <c r="K69" s="63">
        <v>171.25914513910826</v>
      </c>
      <c r="L69" s="47">
        <v>1058.3209999999999</v>
      </c>
      <c r="M69" s="28">
        <f t="shared" si="23"/>
        <v>-0.40222286007369767</v>
      </c>
      <c r="N69" s="63">
        <v>178.7231937034893</v>
      </c>
      <c r="O69" s="47">
        <v>1849.066</v>
      </c>
      <c r="P69" s="28">
        <f t="shared" si="24"/>
        <v>0.41091523807506025</v>
      </c>
    </row>
    <row r="70" spans="1:16" s="20" customFormat="1" ht="14.25" customHeight="1" x14ac:dyDescent="0.25">
      <c r="A70" s="12">
        <v>38292</v>
      </c>
      <c r="B70" s="38">
        <v>149.38154302267708</v>
      </c>
      <c r="C70" s="38">
        <v>345.46100000000001</v>
      </c>
      <c r="D70" s="28">
        <f t="shared" si="20"/>
        <v>0.21350351729638728</v>
      </c>
      <c r="E70" s="63">
        <v>156.32044831315696</v>
      </c>
      <c r="F70" s="47">
        <v>420.66899999999998</v>
      </c>
      <c r="G70" s="28">
        <f t="shared" si="21"/>
        <v>0.27914316635597736</v>
      </c>
      <c r="H70" s="63">
        <v>161.53364686439735</v>
      </c>
      <c r="I70" s="47">
        <v>571.95699999999999</v>
      </c>
      <c r="J70" s="28">
        <f t="shared" si="22"/>
        <v>0.30373975185233881</v>
      </c>
      <c r="K70" s="63">
        <v>171.84380640103876</v>
      </c>
      <c r="L70" s="47">
        <v>1061.934</v>
      </c>
      <c r="M70" s="28">
        <f t="shared" si="23"/>
        <v>0.3413898051725317</v>
      </c>
      <c r="N70" s="63">
        <v>179.45265600655483</v>
      </c>
      <c r="O70" s="47">
        <v>1856.6130000000001</v>
      </c>
      <c r="P70" s="28">
        <f t="shared" si="24"/>
        <v>0.40815200755408565</v>
      </c>
    </row>
    <row r="71" spans="1:16" s="20" customFormat="1" ht="14.25" customHeight="1" x14ac:dyDescent="0.25">
      <c r="A71" s="12">
        <v>38322</v>
      </c>
      <c r="B71" s="38">
        <v>150.78645018522417</v>
      </c>
      <c r="C71" s="38">
        <v>348.71</v>
      </c>
      <c r="D71" s="28">
        <f>((C71/C70)-1)*100</f>
        <v>0.94048242782831526</v>
      </c>
      <c r="E71" s="63">
        <v>158.18476369933259</v>
      </c>
      <c r="F71" s="47">
        <v>425.68599999999998</v>
      </c>
      <c r="G71" s="28">
        <f>((F71/F70)-1)*100</f>
        <v>1.1926241296601248</v>
      </c>
      <c r="H71" s="63">
        <v>163.6890969994059</v>
      </c>
      <c r="I71" s="47">
        <v>579.58900000000006</v>
      </c>
      <c r="J71" s="28">
        <f>((I71/I70)-1)*100</f>
        <v>1.3343660449999017</v>
      </c>
      <c r="K71" s="63">
        <v>174.5936400085632</v>
      </c>
      <c r="L71" s="47">
        <v>1078.9269999999999</v>
      </c>
      <c r="M71" s="28">
        <f>((L71/L70)-1)*100</f>
        <v>1.6001936090190183</v>
      </c>
      <c r="N71" s="63">
        <v>182.85339824467047</v>
      </c>
      <c r="O71" s="47">
        <v>1891.797</v>
      </c>
      <c r="P71" s="28">
        <f>((O71/O70)-1)*100</f>
        <v>1.8950637531892633</v>
      </c>
    </row>
    <row r="72" spans="1:16" s="20" customFormat="1" ht="16.5" customHeight="1" x14ac:dyDescent="0.25">
      <c r="A72" s="26" t="s">
        <v>28</v>
      </c>
      <c r="B72" s="29"/>
      <c r="C72" s="29"/>
      <c r="D72" s="23">
        <f>((D59/100)+1)*((D60/100)+1)*((D61/100)+1)*((D62/100)+1)*((D63/100)+1)*((D64/100)+1)*((D65/100)+1)*((D67/100)+1)*((D68/100)+1)*((D69/100)+1)*((D70/100)+1)*((D71/100)+1)-1</f>
        <v>0.12266064253624909</v>
      </c>
      <c r="E72" s="23"/>
      <c r="F72" s="23"/>
      <c r="G72" s="23">
        <f>((G59/100)+1)*((G60/100)+1)*((G61/100)+1)*((G62/100)+1)*((G63/100)+1)*((G64/100)+1)*((G65/100)+1)*((G67/100)+1)*((G68/100)+1)*((G69/100)+1)*((G70/100)+1)*((G71/100)+1)-1</f>
        <v>0.13553497431319994</v>
      </c>
      <c r="H72" s="23"/>
      <c r="I72" s="23"/>
      <c r="J72" s="23">
        <f>((J59/100)+1)*((J60/100)+1)*((J61/100)+1)*((J62/100)+1)*((J63/100)+1)*((J64/100)+1)*((J65/100)+1)*((J67/100)+1)*((J68/100)+1)*((J69/100)+1)*((J70/100)+1)*((J71/100)+1)-1</f>
        <v>0.14319807451090294</v>
      </c>
      <c r="K72" s="23"/>
      <c r="L72" s="23"/>
      <c r="M72" s="23">
        <f>((M59/100)+1)*((M60/100)+1)*((M61/100)+1)*((M62/100)+1)*((M63/100)+1)*((M64/100)+1)*((M65/100)+1)*((M67/100)+1)*((M68/100)+1)*((M69/100)+1)*((M70/100)+1)*((M71/100)+1)-1</f>
        <v>0.15731987403319048</v>
      </c>
      <c r="N72" s="23"/>
      <c r="O72" s="23"/>
      <c r="P72" s="23">
        <f>((P59/100)+1)*((P60/100)+1)*((P61/100)+1)*((P62/100)+1)*((P63/100)+1)*((P64/100)+1)*((P65/100)+1)*((P67/100)+1)*((P68/100)+1)*((P69/100)+1)*((P70/100)+1)*((P71/100)+1)-1</f>
        <v>0.17030143563091227</v>
      </c>
    </row>
    <row r="73" spans="1:16" s="20" customFormat="1" ht="14.25" customHeight="1" x14ac:dyDescent="0.25">
      <c r="A73" s="12">
        <v>38353</v>
      </c>
      <c r="B73" s="38">
        <v>151.15270329900608</v>
      </c>
      <c r="C73" s="38">
        <v>349.55700000000002</v>
      </c>
      <c r="D73" s="28">
        <f>((C73/C71)-1)*100</f>
        <v>0.24289524246510208</v>
      </c>
      <c r="E73" s="63">
        <v>158.7038883942673</v>
      </c>
      <c r="F73" s="47">
        <v>427.08300000000003</v>
      </c>
      <c r="G73" s="28">
        <f>((F73/F71)-1)*100</f>
        <v>0.32817616740978828</v>
      </c>
      <c r="H73" s="63">
        <v>164.27597139413174</v>
      </c>
      <c r="I73" s="47">
        <v>581.66700000000003</v>
      </c>
      <c r="J73" s="28">
        <f>((I73/I71)-1)*100</f>
        <v>0.35852992379081794</v>
      </c>
      <c r="K73" s="63">
        <v>175.32329337973533</v>
      </c>
      <c r="L73" s="47">
        <v>1083.4359999999999</v>
      </c>
      <c r="M73" s="28">
        <f>((L73/L71)-1)*100</f>
        <v>0.41791520649683278</v>
      </c>
      <c r="N73" s="63">
        <v>183.79299053937038</v>
      </c>
      <c r="O73" s="47">
        <v>1901.518</v>
      </c>
      <c r="P73" s="28">
        <f>((O73/O71)-1)*100</f>
        <v>0.51385005896509295</v>
      </c>
    </row>
    <row r="74" spans="1:16" s="20" customFormat="1" ht="14.25" customHeight="1" x14ac:dyDescent="0.25">
      <c r="A74" s="12">
        <v>38384</v>
      </c>
      <c r="B74" s="38">
        <v>151.61408709169237</v>
      </c>
      <c r="C74" s="38">
        <v>350.62400000000002</v>
      </c>
      <c r="D74" s="28">
        <f t="shared" ref="D74:D81" si="25">((C74/C73)-1)*100</f>
        <v>0.30524349390801397</v>
      </c>
      <c r="E74" s="63">
        <v>159.35195816374909</v>
      </c>
      <c r="F74" s="47">
        <v>428.827</v>
      </c>
      <c r="G74" s="28">
        <f t="shared" ref="G74:G81" si="26">((F74/F73)-1)*100</f>
        <v>0.40835153822558201</v>
      </c>
      <c r="H74" s="63">
        <v>164.99106569992858</v>
      </c>
      <c r="I74" s="47">
        <v>584.19899999999996</v>
      </c>
      <c r="J74" s="28">
        <f t="shared" ref="J74:J81" si="27">((I74/I73)-1)*100</f>
        <v>0.43530061014289689</v>
      </c>
      <c r="K74" s="63">
        <v>176.23305413660594</v>
      </c>
      <c r="L74" s="47">
        <v>1089.058</v>
      </c>
      <c r="M74" s="28">
        <f t="shared" ref="M74:M81" si="28">((L74/L73)-1)*100</f>
        <v>0.51890466995743179</v>
      </c>
      <c r="N74" s="63">
        <v>184.99906323284489</v>
      </c>
      <c r="O74" s="47">
        <v>1913.9960000000001</v>
      </c>
      <c r="P74" s="28">
        <f t="shared" ref="P74:P81" si="29">((O74/O73)-1)*100</f>
        <v>0.65621256280508078</v>
      </c>
    </row>
    <row r="75" spans="1:16" s="20" customFormat="1" ht="14.25" customHeight="1" x14ac:dyDescent="0.25">
      <c r="A75" s="12">
        <v>38412</v>
      </c>
      <c r="B75" s="38">
        <v>155.69130150709907</v>
      </c>
      <c r="C75" s="38">
        <v>360.053</v>
      </c>
      <c r="D75" s="28">
        <f t="shared" si="25"/>
        <v>2.6892055307109475</v>
      </c>
      <c r="E75" s="63">
        <v>163.05271896321548</v>
      </c>
      <c r="F75" s="47">
        <v>438.786</v>
      </c>
      <c r="G75" s="28">
        <f t="shared" si="26"/>
        <v>2.322381753014624</v>
      </c>
      <c r="H75" s="63">
        <v>168.59477950007388</v>
      </c>
      <c r="I75" s="47">
        <v>596.95899999999995</v>
      </c>
      <c r="J75" s="28">
        <f t="shared" si="27"/>
        <v>2.1841872375680138</v>
      </c>
      <c r="K75" s="63">
        <v>179.71998490662517</v>
      </c>
      <c r="L75" s="47">
        <v>1110.606</v>
      </c>
      <c r="M75" s="28">
        <f t="shared" si="28"/>
        <v>1.9785906719385071</v>
      </c>
      <c r="N75" s="63">
        <v>187.99317397380977</v>
      </c>
      <c r="O75" s="47">
        <v>1944.973</v>
      </c>
      <c r="P75" s="28">
        <f t="shared" si="29"/>
        <v>1.6184464335348592</v>
      </c>
    </row>
    <row r="76" spans="1:16" s="20" customFormat="1" ht="14.25" customHeight="1" x14ac:dyDescent="0.25">
      <c r="A76" s="12">
        <v>38443</v>
      </c>
      <c r="B76" s="38">
        <v>152.38853730040944</v>
      </c>
      <c r="C76" s="38">
        <v>352.41500000000002</v>
      </c>
      <c r="D76" s="28">
        <f t="shared" si="25"/>
        <v>-2.121354356164229</v>
      </c>
      <c r="E76" s="63">
        <v>160.34375759881041</v>
      </c>
      <c r="F76" s="47">
        <v>431.49599999999998</v>
      </c>
      <c r="G76" s="28">
        <f t="shared" si="26"/>
        <v>-1.6614021413627666</v>
      </c>
      <c r="H76" s="63">
        <v>166.07443922166505</v>
      </c>
      <c r="I76" s="47">
        <v>588.03499999999997</v>
      </c>
      <c r="J76" s="28">
        <f t="shared" si="27"/>
        <v>-1.4949100356975942</v>
      </c>
      <c r="K76" s="63">
        <v>177.45836691693759</v>
      </c>
      <c r="L76" s="47">
        <v>1096.6300000000001</v>
      </c>
      <c r="M76" s="28">
        <f t="shared" si="28"/>
        <v>-1.2584120741288896</v>
      </c>
      <c r="N76" s="63">
        <v>186.47122970137434</v>
      </c>
      <c r="O76" s="47">
        <v>1929.2270000000001</v>
      </c>
      <c r="P76" s="28">
        <f t="shared" si="29"/>
        <v>-0.80957422031050497</v>
      </c>
    </row>
    <row r="77" spans="1:16" s="20" customFormat="1" ht="14.25" customHeight="1" x14ac:dyDescent="0.25">
      <c r="A77" s="12">
        <v>38473</v>
      </c>
      <c r="B77" s="38">
        <v>157.91822421781541</v>
      </c>
      <c r="C77" s="38">
        <v>365.20299999999997</v>
      </c>
      <c r="D77" s="28">
        <f t="shared" si="25"/>
        <v>3.6286764184271236</v>
      </c>
      <c r="E77" s="63">
        <v>165.52534295755723</v>
      </c>
      <c r="F77" s="47">
        <v>445.44</v>
      </c>
      <c r="G77" s="28">
        <f t="shared" si="26"/>
        <v>3.2315479170142991</v>
      </c>
      <c r="H77" s="63">
        <v>171.15635349437778</v>
      </c>
      <c r="I77" s="47">
        <v>606.029</v>
      </c>
      <c r="J77" s="28">
        <f t="shared" si="27"/>
        <v>3.0600219374697035</v>
      </c>
      <c r="K77" s="63">
        <v>182.51723222844404</v>
      </c>
      <c r="L77" s="47">
        <v>1127.8920000000001</v>
      </c>
      <c r="M77" s="28">
        <f t="shared" si="28"/>
        <v>2.850733611154177</v>
      </c>
      <c r="N77" s="63">
        <v>191.13333182487565</v>
      </c>
      <c r="O77" s="47">
        <v>1977.461</v>
      </c>
      <c r="P77" s="28">
        <f t="shared" si="29"/>
        <v>2.500172348821561</v>
      </c>
    </row>
    <row r="78" spans="1:16" s="20" customFormat="1" ht="14.25" customHeight="1" x14ac:dyDescent="0.25">
      <c r="A78" s="12">
        <v>38504</v>
      </c>
      <c r="B78" s="38">
        <v>157.52818843430742</v>
      </c>
      <c r="C78" s="38">
        <v>364.30099999999999</v>
      </c>
      <c r="D78" s="28">
        <f t="shared" si="25"/>
        <v>-0.24698592289766896</v>
      </c>
      <c r="E78" s="63">
        <v>165.10655016500792</v>
      </c>
      <c r="F78" s="47">
        <v>444.31299999999999</v>
      </c>
      <c r="G78" s="28">
        <f t="shared" si="26"/>
        <v>-0.25300826149425859</v>
      </c>
      <c r="H78" s="63">
        <v>170.73610849950194</v>
      </c>
      <c r="I78" s="47">
        <v>604.54100000000005</v>
      </c>
      <c r="J78" s="28">
        <f t="shared" si="27"/>
        <v>-0.24553280453574189</v>
      </c>
      <c r="K78" s="63">
        <v>182.14002619424525</v>
      </c>
      <c r="L78" s="47">
        <v>1125.5609999999999</v>
      </c>
      <c r="M78" s="28">
        <f t="shared" si="28"/>
        <v>-0.20666872360121102</v>
      </c>
      <c r="N78" s="63">
        <v>190.76835903351807</v>
      </c>
      <c r="O78" s="47">
        <v>1973.6849999999999</v>
      </c>
      <c r="P78" s="28">
        <f t="shared" si="29"/>
        <v>-0.19095193280677103</v>
      </c>
    </row>
    <row r="79" spans="1:16" s="20" customFormat="1" ht="14.25" customHeight="1" x14ac:dyDescent="0.25">
      <c r="A79" s="12">
        <v>38534</v>
      </c>
      <c r="B79" s="38">
        <v>159.71835610999256</v>
      </c>
      <c r="C79" s="38">
        <v>369.36599999999999</v>
      </c>
      <c r="D79" s="28">
        <f t="shared" si="25"/>
        <v>1.3903338173653079</v>
      </c>
      <c r="E79" s="63">
        <v>166.8452648733826</v>
      </c>
      <c r="F79" s="47">
        <v>448.99200000000002</v>
      </c>
      <c r="G79" s="28">
        <f t="shared" si="26"/>
        <v>1.0530864503176973</v>
      </c>
      <c r="H79" s="63">
        <v>172.35721486414408</v>
      </c>
      <c r="I79" s="47">
        <v>610.28099999999995</v>
      </c>
      <c r="J79" s="28">
        <f t="shared" si="27"/>
        <v>0.94948068038394062</v>
      </c>
      <c r="K79" s="63">
        <v>183.57344148851064</v>
      </c>
      <c r="L79" s="47">
        <v>1134.4190000000001</v>
      </c>
      <c r="M79" s="28">
        <f t="shared" si="28"/>
        <v>0.78698533442436158</v>
      </c>
      <c r="N79" s="63">
        <v>191.61738472188802</v>
      </c>
      <c r="O79" s="47">
        <v>1982.4690000000001</v>
      </c>
      <c r="P79" s="28">
        <f t="shared" si="29"/>
        <v>0.44505582197766902</v>
      </c>
    </row>
    <row r="80" spans="1:16" s="20" customFormat="1" ht="14.25" customHeight="1" x14ac:dyDescent="0.25">
      <c r="A80" s="12">
        <v>38565</v>
      </c>
      <c r="B80" s="38">
        <v>159.77413728080469</v>
      </c>
      <c r="C80" s="38">
        <v>369.495</v>
      </c>
      <c r="D80" s="28">
        <f t="shared" si="25"/>
        <v>3.4924708825401218E-2</v>
      </c>
      <c r="E80" s="63">
        <v>166.86756085169046</v>
      </c>
      <c r="F80" s="47">
        <v>449.05200000000002</v>
      </c>
      <c r="G80" s="28">
        <f t="shared" si="26"/>
        <v>1.3363267051524907E-2</v>
      </c>
      <c r="H80" s="63">
        <v>172.33292651094564</v>
      </c>
      <c r="I80" s="47">
        <v>610.19500000000005</v>
      </c>
      <c r="J80" s="28">
        <f t="shared" si="27"/>
        <v>-1.4091869155341552E-2</v>
      </c>
      <c r="K80" s="63">
        <v>183.53023513452905</v>
      </c>
      <c r="L80" s="47">
        <v>1134.152</v>
      </c>
      <c r="M80" s="28">
        <f t="shared" si="28"/>
        <v>-2.353627716038531E-2</v>
      </c>
      <c r="N80" s="63">
        <v>191.58200865153927</v>
      </c>
      <c r="O80" s="47">
        <v>1982.1030000000001</v>
      </c>
      <c r="P80" s="28">
        <f t="shared" si="29"/>
        <v>-1.8461827145843657E-2</v>
      </c>
    </row>
    <row r="81" spans="1:16" s="20" customFormat="1" ht="14.25" customHeight="1" x14ac:dyDescent="0.25">
      <c r="A81" s="12">
        <v>38596</v>
      </c>
      <c r="B81" s="38">
        <v>170.02706240581361</v>
      </c>
      <c r="C81" s="38">
        <v>393.20600000000002</v>
      </c>
      <c r="D81" s="28">
        <f t="shared" si="25"/>
        <v>6.4171369030704195</v>
      </c>
      <c r="E81" s="63">
        <v>177.01966297453632</v>
      </c>
      <c r="F81" s="47">
        <v>476.37200000000001</v>
      </c>
      <c r="G81" s="28">
        <f t="shared" si="26"/>
        <v>6.0839279192610229</v>
      </c>
      <c r="H81" s="63">
        <v>182.73229559785401</v>
      </c>
      <c r="I81" s="47">
        <v>647.01700000000005</v>
      </c>
      <c r="J81" s="28">
        <f t="shared" si="27"/>
        <v>6.0344643925302588</v>
      </c>
      <c r="K81" s="63">
        <v>194.83703051056312</v>
      </c>
      <c r="L81" s="47">
        <v>1204.0239999999999</v>
      </c>
      <c r="M81" s="28">
        <f t="shared" si="28"/>
        <v>6.1607262518604156</v>
      </c>
      <c r="N81" s="63">
        <v>203.05216785450608</v>
      </c>
      <c r="O81" s="47">
        <v>2100.7730000000001</v>
      </c>
      <c r="P81" s="28">
        <f t="shared" si="29"/>
        <v>5.9870753437132107</v>
      </c>
    </row>
    <row r="82" spans="1:16" s="20" customFormat="1" ht="14.25" customHeight="1" x14ac:dyDescent="0.25">
      <c r="A82" s="73" t="s">
        <v>49</v>
      </c>
      <c r="B82" s="77">
        <v>0.99906244044972381</v>
      </c>
      <c r="C82" s="38">
        <v>393.57499999999999</v>
      </c>
      <c r="D82" s="28"/>
      <c r="E82" s="78">
        <v>1.0019750416988304</v>
      </c>
      <c r="F82" s="47">
        <v>475.43299999999999</v>
      </c>
      <c r="G82" s="28"/>
      <c r="H82" s="78">
        <v>1.0059656705743338</v>
      </c>
      <c r="I82" s="47">
        <v>643.17999999999995</v>
      </c>
      <c r="J82" s="28"/>
      <c r="K82" s="78">
        <v>1.0106349582072163</v>
      </c>
      <c r="L82" s="47">
        <v>1191.354</v>
      </c>
      <c r="M82" s="28"/>
      <c r="N82" s="78">
        <v>1.0118862518881593</v>
      </c>
      <c r="O82" s="47">
        <v>2076.096</v>
      </c>
      <c r="P82" s="28"/>
    </row>
    <row r="83" spans="1:16" s="20" customFormat="1" ht="14.25" customHeight="1" x14ac:dyDescent="0.25">
      <c r="A83" s="12">
        <v>38626</v>
      </c>
      <c r="B83" s="38">
        <v>159.0553866034368</v>
      </c>
      <c r="C83" s="38">
        <v>368.178</v>
      </c>
      <c r="D83" s="28">
        <f>((C83/C82)-1)*100</f>
        <v>-6.4528997014546174</v>
      </c>
      <c r="E83" s="63">
        <v>167.09734584760483</v>
      </c>
      <c r="F83" s="47">
        <v>448.78399999999999</v>
      </c>
      <c r="G83" s="28">
        <f>((F83/F82)-1)*100</f>
        <v>-5.605206201504731</v>
      </c>
      <c r="H83" s="63">
        <v>173.17548574785772</v>
      </c>
      <c r="I83" s="47">
        <v>609.54200000000003</v>
      </c>
      <c r="J83" s="28">
        <f>((I83/I82)-1)*100</f>
        <v>-5.229951180074</v>
      </c>
      <c r="K83" s="63">
        <v>185.69484032815637</v>
      </c>
      <c r="L83" s="47">
        <v>1135.453</v>
      </c>
      <c r="M83" s="28">
        <f>((L83/L82)-1)*100</f>
        <v>-4.6922241416069488</v>
      </c>
      <c r="N83" s="63">
        <v>195.26631841679907</v>
      </c>
      <c r="O83" s="47">
        <v>1996.49</v>
      </c>
      <c r="P83" s="28">
        <f>((O83/O82)-1)*100</f>
        <v>-3.8344084281266344</v>
      </c>
    </row>
    <row r="84" spans="1:16" s="20" customFormat="1" ht="14.25" customHeight="1" x14ac:dyDescent="0.25">
      <c r="A84" s="12">
        <v>38657</v>
      </c>
      <c r="B84" s="38">
        <v>161.22103651473793</v>
      </c>
      <c r="C84" s="38">
        <v>373.19099999999997</v>
      </c>
      <c r="D84" s="28">
        <f>((C84/C83)-1)*100</f>
        <v>1.3615696755373774</v>
      </c>
      <c r="E84" s="63">
        <v>169.12172343097106</v>
      </c>
      <c r="F84" s="47">
        <v>454.221</v>
      </c>
      <c r="G84" s="28">
        <f>((F84/F83)-1)*100</f>
        <v>1.2114959535099334</v>
      </c>
      <c r="H84" s="63">
        <v>175.1423623336097</v>
      </c>
      <c r="I84" s="47">
        <v>616.46500000000003</v>
      </c>
      <c r="J84" s="28">
        <f>((I84/I83)-1)*100</f>
        <v>1.1357707918404403</v>
      </c>
      <c r="K84" s="63">
        <v>187.57296258097401</v>
      </c>
      <c r="L84" s="47">
        <v>1146.9369999999999</v>
      </c>
      <c r="M84" s="28">
        <f>((L84/L83)-1)*100</f>
        <v>1.0114024975053981</v>
      </c>
      <c r="N84" s="63">
        <v>196.93095622588095</v>
      </c>
      <c r="O84" s="47">
        <v>2013.51</v>
      </c>
      <c r="P84" s="28">
        <f>((O84/O83)-1)*100</f>
        <v>0.85249613070939034</v>
      </c>
    </row>
    <row r="85" spans="1:16" s="20" customFormat="1" ht="14.25" customHeight="1" x14ac:dyDescent="0.25">
      <c r="A85" s="12">
        <v>38687</v>
      </c>
      <c r="B85" s="38">
        <v>161.17351577062402</v>
      </c>
      <c r="C85" s="38">
        <v>373.08100000000002</v>
      </c>
      <c r="D85" s="28">
        <f>((C85/C84)-1)*100</f>
        <v>-2.9475523257516123E-2</v>
      </c>
      <c r="E85" s="63">
        <v>169.02379970383748</v>
      </c>
      <c r="F85" s="47">
        <v>453.95800000000003</v>
      </c>
      <c r="G85" s="28">
        <f>((F85/F84)-1)*100</f>
        <v>-5.7901329969323179E-2</v>
      </c>
      <c r="H85" s="63">
        <v>175.02474180688699</v>
      </c>
      <c r="I85" s="47">
        <v>616.05100000000004</v>
      </c>
      <c r="J85" s="28">
        <f>((I85/I84)-1)*100</f>
        <v>-6.7157097321013381E-2</v>
      </c>
      <c r="K85" s="63">
        <v>187.38358034753944</v>
      </c>
      <c r="L85" s="47">
        <v>1145.779</v>
      </c>
      <c r="M85" s="28">
        <f>((L85/L84)-1)*100</f>
        <v>-0.10096456910884122</v>
      </c>
      <c r="N85" s="63">
        <v>196.64350789915406</v>
      </c>
      <c r="O85" s="47">
        <v>2010.5709999999999</v>
      </c>
      <c r="P85" s="28">
        <f>((O85/O84)-1)*100</f>
        <v>-0.1459640130915707</v>
      </c>
    </row>
    <row r="86" spans="1:16" s="20" customFormat="1" ht="16.5" customHeight="1" x14ac:dyDescent="0.25">
      <c r="A86" s="26" t="s">
        <v>42</v>
      </c>
      <c r="B86" s="29"/>
      <c r="C86" s="29"/>
      <c r="D86" s="57">
        <f>((D73/100)+1)*((D74/100)+1)*((D75/100)+1)*((D76/100)+1)*((D77/100)+1)*((D78/100)+1)*((D79/100)+1)*((D80/100)+1)*((D81/100)+1)*((D83/100)+1)*((D84/100)+1)*((D85/100)+1)-1</f>
        <v>6.8885934861126596E-2</v>
      </c>
      <c r="E86" s="57"/>
      <c r="F86" s="57"/>
      <c r="G86" s="57">
        <f>((G73/100)+1)*((G74/100)+1)*((G75/100)+1)*((G76/100)+1)*((G77/100)+1)*((G78/100)+1)*((G79/100)+1)*((G80/100)+1)*((G81/100)+1)*((G83/100)+1)*((G84/100)+1)*((G85/100)+1)-1</f>
        <v>6.8521365465431749E-2</v>
      </c>
      <c r="H86" s="57"/>
      <c r="I86" s="57"/>
      <c r="J86" s="57">
        <f>((J73/100)+1)*((J74/100)+1)*((J75/100)+1)*((J76/100)+1)*((J77/100)+1)*((J78/100)+1)*((J79/100)+1)*((J80/100)+1)*((J81/100)+1)*((J83/100)+1)*((J84/100)+1)*((J85/100)+1)-1</f>
        <v>6.9251068124117188E-2</v>
      </c>
      <c r="K86" s="57"/>
      <c r="L86" s="57"/>
      <c r="M86" s="57">
        <f>((M73/100)+1)*((M74/100)+1)*((M75/100)+1)*((M76/100)+1)*((M77/100)+1)*((M78/100)+1)*((M79/100)+1)*((M80/100)+1)*((M81/100)+1)*((M83/100)+1)*((M84/100)+1)*((M85/100)+1)-1</f>
        <v>7.3255476765069716E-2</v>
      </c>
      <c r="N86" s="57"/>
      <c r="O86" s="57"/>
      <c r="P86" s="57">
        <f>((P73/100)+1)*((P74/100)+1)*((P75/100)+1)*((P76/100)+1)*((P77/100)+1)*((P78/100)+1)*((P79/100)+1)*((P80/100)+1)*((P81/100)+1)*((P83/100)+1)*((P84/100)+1)*((P85/100)+1)-1</f>
        <v>7.5416206572390232E-2</v>
      </c>
    </row>
    <row r="87" spans="1:16" s="20" customFormat="1" ht="15" customHeight="1" x14ac:dyDescent="0.25">
      <c r="A87" s="12">
        <v>38718</v>
      </c>
      <c r="B87" s="38">
        <v>161.43401584972128</v>
      </c>
      <c r="C87" s="38">
        <v>373.68400000000003</v>
      </c>
      <c r="D87" s="28">
        <f>((C87/C85)-1)*100</f>
        <v>0.16162709974509859</v>
      </c>
      <c r="E87" s="63">
        <v>169.34586823604488</v>
      </c>
      <c r="F87" s="47">
        <v>454.82299999999998</v>
      </c>
      <c r="G87" s="28">
        <f>((F87/F85)-1)*100</f>
        <v>0.19054626198897751</v>
      </c>
      <c r="H87" s="63">
        <v>175.35459067530502</v>
      </c>
      <c r="I87" s="47">
        <v>617.21199999999999</v>
      </c>
      <c r="J87" s="28">
        <f>((I87/I85)-1)*100</f>
        <v>0.18845842308510274</v>
      </c>
      <c r="K87" s="63">
        <v>187.77755426838911</v>
      </c>
      <c r="L87" s="47">
        <v>1148.1880000000001</v>
      </c>
      <c r="M87" s="28">
        <f>((L87/L85)-1)*100</f>
        <v>0.2102499696712945</v>
      </c>
      <c r="N87" s="63">
        <v>197.15981947342803</v>
      </c>
      <c r="O87" s="47">
        <v>2015.85</v>
      </c>
      <c r="P87" s="28">
        <f>((O87/O85)-1)*100</f>
        <v>0.26256222734735157</v>
      </c>
    </row>
    <row r="88" spans="1:16" s="20" customFormat="1" ht="15" customHeight="1" x14ac:dyDescent="0.25">
      <c r="A88" s="12">
        <v>38749</v>
      </c>
      <c r="B88" s="38">
        <v>162.40343902964543</v>
      </c>
      <c r="C88" s="38">
        <v>375.928</v>
      </c>
      <c r="D88" s="28">
        <f t="shared" ref="D88:D98" si="30">((C88/C87)-1)*100</f>
        <v>0.60050738056753872</v>
      </c>
      <c r="E88" s="63">
        <v>170.6218553572875</v>
      </c>
      <c r="F88" s="47">
        <v>458.25</v>
      </c>
      <c r="G88" s="28">
        <f t="shared" ref="G88:G98" si="31">((F88/F87)-1)*100</f>
        <v>0.75347992515770734</v>
      </c>
      <c r="H88" s="63">
        <v>176.73450105765329</v>
      </c>
      <c r="I88" s="47">
        <v>622.06899999999996</v>
      </c>
      <c r="J88" s="28">
        <f t="shared" ref="J88:J98" si="32">((I88/I87)-1)*100</f>
        <v>0.7869257240623817</v>
      </c>
      <c r="K88" s="63">
        <v>189.42982430672214</v>
      </c>
      <c r="L88" s="47">
        <v>1158.2909999999999</v>
      </c>
      <c r="M88" s="28">
        <f t="shared" ref="M88:M98" si="33">((L88/L87)-1)*100</f>
        <v>0.87990816834873087</v>
      </c>
      <c r="N88" s="63">
        <v>199.26751305660753</v>
      </c>
      <c r="O88" s="47">
        <v>2037.4</v>
      </c>
      <c r="P88" s="28">
        <f t="shared" ref="P88:P98" si="34">((O88/O87)-1)*100</f>
        <v>1.0690279534687708</v>
      </c>
    </row>
    <row r="89" spans="1:16" s="20" customFormat="1" ht="15" customHeight="1" x14ac:dyDescent="0.25">
      <c r="A89" s="12">
        <v>38777</v>
      </c>
      <c r="B89" s="38">
        <v>161.86472659409932</v>
      </c>
      <c r="C89" s="38">
        <v>374.68099999999998</v>
      </c>
      <c r="D89" s="28">
        <f t="shared" si="30"/>
        <v>-0.33171245557660489</v>
      </c>
      <c r="E89" s="63">
        <v>169.86676289102545</v>
      </c>
      <c r="F89" s="47">
        <v>456.22199999999998</v>
      </c>
      <c r="G89" s="28">
        <f t="shared" si="31"/>
        <v>-0.44255319148936989</v>
      </c>
      <c r="H89" s="63">
        <v>175.89950896094308</v>
      </c>
      <c r="I89" s="47">
        <v>619.13</v>
      </c>
      <c r="J89" s="28">
        <f t="shared" si="32"/>
        <v>-0.47245562791264906</v>
      </c>
      <c r="K89" s="63">
        <v>188.36696149576238</v>
      </c>
      <c r="L89" s="47">
        <v>1151.7919999999999</v>
      </c>
      <c r="M89" s="28">
        <f t="shared" si="33"/>
        <v>-0.56108525405100806</v>
      </c>
      <c r="N89" s="63">
        <v>197.85364677176099</v>
      </c>
      <c r="O89" s="47">
        <v>2022.944</v>
      </c>
      <c r="P89" s="28">
        <f t="shared" si="34"/>
        <v>-0.70953175615982023</v>
      </c>
    </row>
    <row r="90" spans="1:16" s="20" customFormat="1" ht="15" customHeight="1" x14ac:dyDescent="0.25">
      <c r="A90" s="12">
        <v>38808</v>
      </c>
      <c r="B90" s="38">
        <v>161.16962770974197</v>
      </c>
      <c r="C90" s="38">
        <v>373.072</v>
      </c>
      <c r="D90" s="28">
        <f t="shared" si="30"/>
        <v>-0.42943197012924594</v>
      </c>
      <c r="E90" s="63">
        <v>169.01523603188281</v>
      </c>
      <c r="F90" s="47">
        <v>453.935</v>
      </c>
      <c r="G90" s="28">
        <f t="shared" si="31"/>
        <v>-0.50129103813494336</v>
      </c>
      <c r="H90" s="63">
        <v>175.005422493319</v>
      </c>
      <c r="I90" s="47">
        <v>615.98299999999995</v>
      </c>
      <c r="J90" s="28">
        <f t="shared" si="32"/>
        <v>-0.50829389627381483</v>
      </c>
      <c r="K90" s="63">
        <v>187.37016986123402</v>
      </c>
      <c r="L90" s="47">
        <v>1145.6969999999999</v>
      </c>
      <c r="M90" s="28">
        <f t="shared" si="33"/>
        <v>-0.52917540667065666</v>
      </c>
      <c r="N90" s="63">
        <v>196.64448594722046</v>
      </c>
      <c r="O90" s="47">
        <v>2010.5809999999999</v>
      </c>
      <c r="P90" s="28">
        <f t="shared" si="34"/>
        <v>-0.61113901324011399</v>
      </c>
    </row>
    <row r="91" spans="1:16" s="20" customFormat="1" ht="15" customHeight="1" x14ac:dyDescent="0.25">
      <c r="A91" s="12">
        <v>38838</v>
      </c>
      <c r="B91" s="38">
        <v>164.4891676894822</v>
      </c>
      <c r="C91" s="38">
        <v>380.75599999999997</v>
      </c>
      <c r="D91" s="28">
        <f t="shared" si="30"/>
        <v>2.0596560449457346</v>
      </c>
      <c r="E91" s="63">
        <v>172.11565761302879</v>
      </c>
      <c r="F91" s="47">
        <v>462.262</v>
      </c>
      <c r="G91" s="28">
        <f t="shared" si="31"/>
        <v>1.8344036040402356</v>
      </c>
      <c r="H91" s="63">
        <v>178.04849848782851</v>
      </c>
      <c r="I91" s="47">
        <v>626.69399999999996</v>
      </c>
      <c r="J91" s="28">
        <f t="shared" si="32"/>
        <v>1.7388466889508347</v>
      </c>
      <c r="K91" s="63">
        <v>190.42301800590027</v>
      </c>
      <c r="L91" s="47">
        <v>1164.364</v>
      </c>
      <c r="M91" s="28">
        <f t="shared" si="33"/>
        <v>1.629313858725312</v>
      </c>
      <c r="N91" s="63">
        <v>199.45529828536411</v>
      </c>
      <c r="O91" s="47">
        <v>2039.32</v>
      </c>
      <c r="P91" s="28">
        <f t="shared" si="34"/>
        <v>1.4293878237186197</v>
      </c>
    </row>
    <row r="92" spans="1:16" s="20" customFormat="1" ht="15" customHeight="1" x14ac:dyDescent="0.25">
      <c r="A92" s="12">
        <v>38869</v>
      </c>
      <c r="B92" s="38">
        <v>164.43127878301615</v>
      </c>
      <c r="C92" s="38">
        <v>380.62200000000001</v>
      </c>
      <c r="D92" s="28">
        <f t="shared" si="30"/>
        <v>-3.5193142064726679E-2</v>
      </c>
      <c r="E92" s="63">
        <v>171.81295042611012</v>
      </c>
      <c r="F92" s="47">
        <v>461.44900000000001</v>
      </c>
      <c r="G92" s="28">
        <f t="shared" si="31"/>
        <v>-0.1758742877415842</v>
      </c>
      <c r="H92" s="63">
        <v>177.60699535128964</v>
      </c>
      <c r="I92" s="47">
        <v>625.14</v>
      </c>
      <c r="J92" s="28">
        <f t="shared" si="32"/>
        <v>-0.24796790778274236</v>
      </c>
      <c r="K92" s="63">
        <v>189.64848065050629</v>
      </c>
      <c r="L92" s="47">
        <v>1159.6279999999999</v>
      </c>
      <c r="M92" s="28">
        <f t="shared" si="33"/>
        <v>-0.40674565685645536</v>
      </c>
      <c r="N92" s="63">
        <v>198.26951280961151</v>
      </c>
      <c r="O92" s="47">
        <v>2027.1959999999999</v>
      </c>
      <c r="P92" s="28">
        <f t="shared" si="34"/>
        <v>-0.59451189612224065</v>
      </c>
    </row>
    <row r="93" spans="1:16" s="20" customFormat="1" ht="15" customHeight="1" x14ac:dyDescent="0.25">
      <c r="A93" s="12">
        <v>38899</v>
      </c>
      <c r="B93" s="38">
        <v>165.49574345116815</v>
      </c>
      <c r="C93" s="38">
        <v>383.08600000000001</v>
      </c>
      <c r="D93" s="28">
        <f t="shared" si="30"/>
        <v>0.64736142419512532</v>
      </c>
      <c r="E93" s="63">
        <v>172.90016443078721</v>
      </c>
      <c r="F93" s="47">
        <v>464.36900000000003</v>
      </c>
      <c r="G93" s="28">
        <f t="shared" si="31"/>
        <v>0.63278932233030716</v>
      </c>
      <c r="H93" s="63">
        <v>178.75677861613698</v>
      </c>
      <c r="I93" s="47">
        <v>629.18700000000001</v>
      </c>
      <c r="J93" s="28">
        <f t="shared" si="32"/>
        <v>0.64737498800269133</v>
      </c>
      <c r="K93" s="63">
        <v>190.85656921560243</v>
      </c>
      <c r="L93" s="47">
        <v>1167.0150000000001</v>
      </c>
      <c r="M93" s="28">
        <f t="shared" si="33"/>
        <v>0.63701462882925775</v>
      </c>
      <c r="N93" s="63">
        <v>199.45754779591689</v>
      </c>
      <c r="O93" s="47">
        <v>2039.3430000000001</v>
      </c>
      <c r="P93" s="28">
        <f t="shared" si="34"/>
        <v>0.59920205051706699</v>
      </c>
    </row>
    <row r="94" spans="1:16" s="20" customFormat="1" ht="15" customHeight="1" x14ac:dyDescent="0.25">
      <c r="A94" s="12">
        <v>38930</v>
      </c>
      <c r="B94" s="38">
        <v>165.6732982314484</v>
      </c>
      <c r="C94" s="38">
        <v>383.49700000000001</v>
      </c>
      <c r="D94" s="28">
        <f t="shared" si="30"/>
        <v>0.10728661449388444</v>
      </c>
      <c r="E94" s="63">
        <v>172.99994982573702</v>
      </c>
      <c r="F94" s="47">
        <v>464.637</v>
      </c>
      <c r="G94" s="28">
        <f t="shared" si="31"/>
        <v>5.7712724148251127E-2</v>
      </c>
      <c r="H94" s="63">
        <v>178.79087152243341</v>
      </c>
      <c r="I94" s="47">
        <v>629.30700000000002</v>
      </c>
      <c r="J94" s="28">
        <f t="shared" si="32"/>
        <v>1.9072231308014942E-2</v>
      </c>
      <c r="K94" s="63">
        <v>190.76384060907617</v>
      </c>
      <c r="L94" s="47">
        <v>1166.4480000000001</v>
      </c>
      <c r="M94" s="28">
        <f t="shared" si="33"/>
        <v>-4.8585493759722986E-2</v>
      </c>
      <c r="N94" s="63">
        <v>199.24315965975313</v>
      </c>
      <c r="O94" s="47">
        <v>2037.1510000000001</v>
      </c>
      <c r="P94" s="28">
        <f t="shared" si="34"/>
        <v>-0.10748559707709493</v>
      </c>
    </row>
    <row r="95" spans="1:16" s="20" customFormat="1" ht="15" customHeight="1" x14ac:dyDescent="0.25">
      <c r="A95" s="12">
        <v>38961</v>
      </c>
      <c r="B95" s="38">
        <v>165.5553603846929</v>
      </c>
      <c r="C95" s="38">
        <v>383.22399999999999</v>
      </c>
      <c r="D95" s="28">
        <f t="shared" si="30"/>
        <v>-7.1186997551486719E-2</v>
      </c>
      <c r="E95" s="63">
        <v>172.93106811653658</v>
      </c>
      <c r="F95" s="47">
        <v>464.452</v>
      </c>
      <c r="G95" s="28">
        <f t="shared" si="31"/>
        <v>-3.9816028426498118E-2</v>
      </c>
      <c r="H95" s="63">
        <v>178.78263240341178</v>
      </c>
      <c r="I95" s="47">
        <v>629.27800000000002</v>
      </c>
      <c r="J95" s="28">
        <f t="shared" si="32"/>
        <v>-4.6082436712113761E-3</v>
      </c>
      <c r="K95" s="63">
        <v>190.80881480095397</v>
      </c>
      <c r="L95" s="47">
        <v>1166.723</v>
      </c>
      <c r="M95" s="28">
        <f t="shared" si="33"/>
        <v>2.357584735881435E-2</v>
      </c>
      <c r="N95" s="63">
        <v>199.31367692534351</v>
      </c>
      <c r="O95" s="47">
        <v>2037.8720000000001</v>
      </c>
      <c r="P95" s="28">
        <f t="shared" si="34"/>
        <v>3.5392565401393128E-2</v>
      </c>
    </row>
    <row r="96" spans="1:16" s="20" customFormat="1" ht="15" customHeight="1" x14ac:dyDescent="0.25">
      <c r="A96" s="12">
        <v>38991</v>
      </c>
      <c r="B96" s="38">
        <v>165.48451127528668</v>
      </c>
      <c r="C96" s="38">
        <v>383.06</v>
      </c>
      <c r="D96" s="28">
        <f t="shared" si="30"/>
        <v>-4.2794814521007751E-2</v>
      </c>
      <c r="E96" s="63">
        <v>172.84989939974903</v>
      </c>
      <c r="F96" s="47">
        <v>464.23399999999998</v>
      </c>
      <c r="G96" s="28">
        <f t="shared" si="31"/>
        <v>-4.6937035474070576E-2</v>
      </c>
      <c r="H96" s="63">
        <v>178.70990086997941</v>
      </c>
      <c r="I96" s="47">
        <v>629.02200000000005</v>
      </c>
      <c r="J96" s="28">
        <f t="shared" si="32"/>
        <v>-4.0681542974640994E-2</v>
      </c>
      <c r="K96" s="63">
        <v>190.71477785430037</v>
      </c>
      <c r="L96" s="47">
        <v>1166.1479999999999</v>
      </c>
      <c r="M96" s="28">
        <f t="shared" si="33"/>
        <v>-4.9283334604699469E-2</v>
      </c>
      <c r="N96" s="63">
        <v>199.17479409990895</v>
      </c>
      <c r="O96" s="47">
        <v>2036.452</v>
      </c>
      <c r="P96" s="28">
        <f t="shared" si="34"/>
        <v>-6.9680529493509891E-2</v>
      </c>
    </row>
    <row r="97" spans="1:16" s="20" customFormat="1" ht="15" customHeight="1" x14ac:dyDescent="0.25">
      <c r="A97" s="12">
        <v>39022</v>
      </c>
      <c r="B97" s="38">
        <v>165.99643929142309</v>
      </c>
      <c r="C97" s="38">
        <v>384.245</v>
      </c>
      <c r="D97" s="28">
        <f t="shared" si="30"/>
        <v>0.30935101550670918</v>
      </c>
      <c r="E97" s="63">
        <v>173.29260400644804</v>
      </c>
      <c r="F97" s="47">
        <v>465.423</v>
      </c>
      <c r="G97" s="28">
        <f t="shared" si="31"/>
        <v>0.25612083561308285</v>
      </c>
      <c r="H97" s="63">
        <v>179.08435462413527</v>
      </c>
      <c r="I97" s="47">
        <v>630.34</v>
      </c>
      <c r="J97" s="28">
        <f t="shared" si="32"/>
        <v>0.20953162210541887</v>
      </c>
      <c r="K97" s="63">
        <v>190.90072569490067</v>
      </c>
      <c r="L97" s="47">
        <v>1167.2850000000001</v>
      </c>
      <c r="M97" s="28">
        <f t="shared" si="33"/>
        <v>9.7500488788737627E-2</v>
      </c>
      <c r="N97" s="63">
        <v>199.18486799499328</v>
      </c>
      <c r="O97" s="47">
        <v>2036.5550000000001</v>
      </c>
      <c r="P97" s="28">
        <f t="shared" si="34"/>
        <v>5.0578162411829553E-3</v>
      </c>
    </row>
    <row r="98" spans="1:16" s="20" customFormat="1" ht="15" customHeight="1" x14ac:dyDescent="0.25">
      <c r="A98" s="12">
        <v>39052</v>
      </c>
      <c r="B98" s="38">
        <v>166.24052311346281</v>
      </c>
      <c r="C98" s="38">
        <v>384.81</v>
      </c>
      <c r="D98" s="28">
        <f t="shared" si="30"/>
        <v>0.14704160106182584</v>
      </c>
      <c r="E98" s="63">
        <v>173.53201448761493</v>
      </c>
      <c r="F98" s="47">
        <v>466.06599999999997</v>
      </c>
      <c r="G98" s="28">
        <f t="shared" si="31"/>
        <v>0.1381538944143168</v>
      </c>
      <c r="H98" s="63">
        <v>179.31476584918869</v>
      </c>
      <c r="I98" s="47">
        <v>631.15099999999995</v>
      </c>
      <c r="J98" s="28">
        <f t="shared" si="32"/>
        <v>0.12866072278452378</v>
      </c>
      <c r="K98" s="63">
        <v>191.06721197610656</v>
      </c>
      <c r="L98" s="47">
        <v>1168.3030000000001</v>
      </c>
      <c r="M98" s="28">
        <f t="shared" si="33"/>
        <v>8.7210921068980873E-2</v>
      </c>
      <c r="N98" s="63">
        <v>199.3076130273316</v>
      </c>
      <c r="O98" s="47">
        <v>2037.81</v>
      </c>
      <c r="P98" s="28">
        <f t="shared" si="34"/>
        <v>6.1623673311061999E-2</v>
      </c>
    </row>
    <row r="99" spans="1:16" s="20" customFormat="1" ht="16.5" customHeight="1" x14ac:dyDescent="0.25">
      <c r="A99" s="26" t="s">
        <v>51</v>
      </c>
      <c r="B99" s="29"/>
      <c r="C99" s="29"/>
      <c r="D99" s="57">
        <f>((D87/100)+1)*((D88/100)+1)*((D89/100)+1)*((D90/100)+1)*((D91/100)+1)*((D92/100)+1)*((D93/100)+1)*((D94/100)+1)*((D95/100)+1)*((D96/100)+1)*((D97/100)+1)*((D98/100)+1)-1</f>
        <v>3.1438213149423522E-2</v>
      </c>
      <c r="E99" s="57"/>
      <c r="F99" s="57"/>
      <c r="G99" s="57">
        <f>((G87/100)+1)*((G88/100)+1)*((G89/100)+1)*((G90/100)+1)*((G91/100)+1)*((G92/100)+1)*((G93/100)+1)*((G94/100)+1)*((G95/100)+1)*((G96/100)+1)*((G97/100)+1)*((G98/100)+1)-1</f>
        <v>2.6672070984540053E-2</v>
      </c>
      <c r="H99" s="57"/>
      <c r="I99" s="57"/>
      <c r="J99" s="57">
        <f>((J87/100)+1)*((J88/100)+1)*((J89/100)+1)*((J90/100)+1)*((J91/100)+1)*((J92/100)+1)*((J93/100)+1)*((J94/100)+1)*((J95/100)+1)*((J96/100)+1)*((J97/100)+1)*((J98/100)+1)-1</f>
        <v>2.4510957696683988E-2</v>
      </c>
      <c r="K99" s="57"/>
      <c r="L99" s="57"/>
      <c r="M99" s="57">
        <f>((M87/100)+1)*((M88/100)+1)*((M89/100)+1)*((M90/100)+1)*((M91/100)+1)*((M92/100)+1)*((M93/100)+1)*((M94/100)+1)*((M95/100)+1)*((M96/100)+1)*((M97/100)+1)*((M98/100)+1)-1</f>
        <v>1.9658241248966757E-2</v>
      </c>
      <c r="N99" s="57"/>
      <c r="O99" s="57"/>
      <c r="P99" s="57">
        <f>((P87/100)+1)*((P88/100)+1)*((P89/100)+1)*((P90/100)+1)*((P91/100)+1)*((P92/100)+1)*((P93/100)+1)*((P94/100)+1)*((P95/100)+1)*((P96/100)+1)*((P97/100)+1)*((P98/100)+1)-1</f>
        <v>1.3547892613590795E-2</v>
      </c>
    </row>
    <row r="100" spans="1:16" s="20" customFormat="1" ht="16.5" customHeight="1" x14ac:dyDescent="0.25">
      <c r="A100" s="12">
        <v>39083</v>
      </c>
      <c r="B100" s="38">
        <v>166.37919728492253</v>
      </c>
      <c r="C100" s="38">
        <v>385.13099999999997</v>
      </c>
      <c r="D100" s="28">
        <f>((C100/C98)-1)*100</f>
        <v>8.3417790597950514E-2</v>
      </c>
      <c r="E100" s="38">
        <v>173.82727500326868</v>
      </c>
      <c r="F100" s="38">
        <v>466.85899999999998</v>
      </c>
      <c r="G100" s="28">
        <f>((F100/F98)-1)*100</f>
        <v>0.17014757566524707</v>
      </c>
      <c r="H100" s="70">
        <v>179.6966063997088</v>
      </c>
      <c r="I100" s="70">
        <v>632.495</v>
      </c>
      <c r="J100" s="28">
        <f>((I100/I98)-1)*100</f>
        <v>0.21294428750013861</v>
      </c>
      <c r="K100" s="70">
        <v>191.65187647051815</v>
      </c>
      <c r="L100" s="70">
        <v>1171.8779999999999</v>
      </c>
      <c r="M100" s="28">
        <f>((L100/L98)-1)*100</f>
        <v>0.30599938543338645</v>
      </c>
      <c r="N100" s="70">
        <v>200.11313341485209</v>
      </c>
      <c r="O100" s="70">
        <v>2046.046</v>
      </c>
      <c r="P100" s="28">
        <f>((O100/O98)-1)*100</f>
        <v>0.40415936716378109</v>
      </c>
    </row>
    <row r="101" spans="1:16" s="20" customFormat="1" ht="16.5" customHeight="1" x14ac:dyDescent="0.25">
      <c r="A101" s="12">
        <v>39114</v>
      </c>
      <c r="B101" s="38">
        <v>167.09157643986677</v>
      </c>
      <c r="C101" s="38">
        <v>386.78</v>
      </c>
      <c r="D101" s="28">
        <f t="shared" ref="D101:D108" si="35">((C101/C100)-1)*100</f>
        <v>0.42816600065951338</v>
      </c>
      <c r="E101" s="47">
        <v>174.71156721597694</v>
      </c>
      <c r="F101" s="47">
        <v>469.23399999999998</v>
      </c>
      <c r="G101" s="28">
        <f t="shared" ref="G101:G109" si="36">((F101/F100)-1)*100</f>
        <v>0.50871890656494223</v>
      </c>
      <c r="H101" s="70">
        <v>180.61626254705519</v>
      </c>
      <c r="I101" s="47">
        <v>635.73199999999997</v>
      </c>
      <c r="J101" s="28">
        <f t="shared" ref="J101:J109" si="37">((I101/I100)-1)*100</f>
        <v>0.511782701839536</v>
      </c>
      <c r="K101" s="47">
        <v>192.6985485724019</v>
      </c>
      <c r="L101" s="47">
        <v>1178.278</v>
      </c>
      <c r="M101" s="28">
        <f t="shared" ref="M101:M109" si="38">((L101/L100)-1)*100</f>
        <v>0.54613193523558312</v>
      </c>
      <c r="N101" s="47">
        <v>201.44963609764312</v>
      </c>
      <c r="O101" s="47">
        <v>2059.7109999999998</v>
      </c>
      <c r="P101" s="28">
        <f t="shared" ref="P101:P109" si="39">((O101/O100)-1)*100</f>
        <v>0.66787354732003035</v>
      </c>
    </row>
    <row r="102" spans="1:16" s="20" customFormat="1" ht="16.5" customHeight="1" x14ac:dyDescent="0.25">
      <c r="A102" s="12">
        <v>39142</v>
      </c>
      <c r="B102" s="38">
        <v>166.94339811958426</v>
      </c>
      <c r="C102" s="38">
        <v>386.43700000000001</v>
      </c>
      <c r="D102" s="28">
        <f t="shared" si="35"/>
        <v>-8.8680903872995209E-2</v>
      </c>
      <c r="E102" s="47">
        <v>174.53917677619424</v>
      </c>
      <c r="F102" s="47">
        <v>468.77100000000002</v>
      </c>
      <c r="G102" s="28">
        <f t="shared" si="36"/>
        <v>-9.8671451770326879E-2</v>
      </c>
      <c r="H102" s="70">
        <v>180.45204838172734</v>
      </c>
      <c r="I102" s="47">
        <v>635.154</v>
      </c>
      <c r="J102" s="28">
        <f t="shared" si="37"/>
        <v>-9.0918814846507878E-2</v>
      </c>
      <c r="K102" s="47">
        <v>192.50883925393546</v>
      </c>
      <c r="L102" s="47">
        <v>1177.1179999999999</v>
      </c>
      <c r="M102" s="28">
        <f t="shared" si="38"/>
        <v>-9.8448753180491178E-2</v>
      </c>
      <c r="N102" s="47">
        <v>201.19974481666756</v>
      </c>
      <c r="O102" s="47">
        <v>2057.1559999999999</v>
      </c>
      <c r="P102" s="28">
        <f t="shared" si="39"/>
        <v>-0.12404652885767975</v>
      </c>
    </row>
    <row r="103" spans="1:16" s="20" customFormat="1" ht="16.5" customHeight="1" x14ac:dyDescent="0.25">
      <c r="A103" s="12">
        <v>39173</v>
      </c>
      <c r="B103" s="38">
        <v>166.71141048695532</v>
      </c>
      <c r="C103" s="83">
        <v>385.9</v>
      </c>
      <c r="D103" s="28">
        <f t="shared" si="35"/>
        <v>-0.1389618488912947</v>
      </c>
      <c r="E103" s="38">
        <v>174.35487166238767</v>
      </c>
      <c r="F103" s="82">
        <v>468.27600000000001</v>
      </c>
      <c r="G103" s="28">
        <f t="shared" si="36"/>
        <v>-0.1055952693319373</v>
      </c>
      <c r="H103" s="38">
        <v>180.32846159640275</v>
      </c>
      <c r="I103" s="82">
        <v>634.71900000000005</v>
      </c>
      <c r="J103" s="28">
        <f t="shared" si="37"/>
        <v>-6.8487327482780191E-2</v>
      </c>
      <c r="K103" s="38">
        <v>192.46664528482827</v>
      </c>
      <c r="L103" s="83">
        <v>1176.8599999999999</v>
      </c>
      <c r="M103" s="28">
        <f t="shared" si="38"/>
        <v>-2.1917938558413397E-2</v>
      </c>
      <c r="N103" s="38">
        <v>201.20668895793926</v>
      </c>
      <c r="O103" s="83">
        <v>2057.2269999999999</v>
      </c>
      <c r="P103" s="28">
        <f t="shared" si="39"/>
        <v>3.451366838480574E-3</v>
      </c>
    </row>
    <row r="104" spans="1:16" s="20" customFormat="1" ht="16.5" customHeight="1" x14ac:dyDescent="0.25">
      <c r="A104" s="12">
        <v>39203</v>
      </c>
      <c r="B104" s="38">
        <v>169.83654742259316</v>
      </c>
      <c r="C104" s="83">
        <v>393.13400000000001</v>
      </c>
      <c r="D104" s="28">
        <f t="shared" si="35"/>
        <v>1.8745789064524621</v>
      </c>
      <c r="E104" s="38">
        <v>177.39423053916136</v>
      </c>
      <c r="F104" s="82">
        <v>476.43900000000002</v>
      </c>
      <c r="G104" s="28">
        <f t="shared" si="36"/>
        <v>1.7432027265971373</v>
      </c>
      <c r="H104" s="38">
        <v>183.32750092027933</v>
      </c>
      <c r="I104" s="82">
        <v>645.27499999999998</v>
      </c>
      <c r="J104" s="28">
        <f t="shared" si="37"/>
        <v>1.6630981583976467</v>
      </c>
      <c r="K104" s="38">
        <v>195.53830081882526</v>
      </c>
      <c r="L104" s="83">
        <v>1195.6420000000001</v>
      </c>
      <c r="M104" s="28">
        <f t="shared" si="38"/>
        <v>1.5959417432829914</v>
      </c>
      <c r="N104" s="38">
        <v>204.23736650141876</v>
      </c>
      <c r="O104" s="83">
        <v>2088.2139999999999</v>
      </c>
      <c r="P104" s="28">
        <f t="shared" si="39"/>
        <v>1.5062508901545701</v>
      </c>
    </row>
    <row r="105" spans="1:16" s="20" customFormat="1" ht="16.5" customHeight="1" x14ac:dyDescent="0.25">
      <c r="A105" s="12">
        <v>39234</v>
      </c>
      <c r="B105" s="38">
        <v>169.61017587790499</v>
      </c>
      <c r="C105" s="83">
        <v>392.61</v>
      </c>
      <c r="D105" s="28">
        <f t="shared" si="35"/>
        <v>-0.13328788657303026</v>
      </c>
      <c r="E105" s="38">
        <v>177.04088598764127</v>
      </c>
      <c r="F105" s="82">
        <v>475.49</v>
      </c>
      <c r="G105" s="28">
        <f t="shared" si="36"/>
        <v>-0.19918604480322344</v>
      </c>
      <c r="H105" s="38">
        <v>182.91696550695977</v>
      </c>
      <c r="I105" s="82">
        <v>643.83000000000004</v>
      </c>
      <c r="J105" s="28">
        <f t="shared" si="37"/>
        <v>-0.22393553136258459</v>
      </c>
      <c r="K105" s="38">
        <v>194.98192917966767</v>
      </c>
      <c r="L105" s="83">
        <v>1192.24</v>
      </c>
      <c r="M105" s="28">
        <f t="shared" si="38"/>
        <v>-0.28453333021088989</v>
      </c>
      <c r="N105" s="38">
        <v>203.47703193456786</v>
      </c>
      <c r="O105" s="83">
        <v>2080.44</v>
      </c>
      <c r="P105" s="28">
        <f t="shared" si="39"/>
        <v>-0.37227985254384421</v>
      </c>
    </row>
    <row r="106" spans="1:16" s="88" customFormat="1" ht="16.5" customHeight="1" x14ac:dyDescent="0.25">
      <c r="A106" s="85" t="s">
        <v>55</v>
      </c>
      <c r="B106" s="86">
        <v>169.97579904164246</v>
      </c>
      <c r="C106" s="84">
        <v>393.4563366633044</v>
      </c>
      <c r="D106" s="87">
        <f t="shared" si="35"/>
        <v>0.21556676174940836</v>
      </c>
      <c r="E106" s="86">
        <v>177.50824905671192</v>
      </c>
      <c r="F106" s="89">
        <v>476.7452268052246</v>
      </c>
      <c r="G106" s="87">
        <f t="shared" si="36"/>
        <v>0.26398595243319889</v>
      </c>
      <c r="H106" s="86">
        <v>183.40775236855234</v>
      </c>
      <c r="I106" s="89">
        <v>645.55746854958693</v>
      </c>
      <c r="J106" s="87">
        <f t="shared" si="37"/>
        <v>0.26831128552364802</v>
      </c>
      <c r="K106" s="86">
        <v>195.57317583199674</v>
      </c>
      <c r="L106" s="84">
        <v>1195.8552473808136</v>
      </c>
      <c r="M106" s="87">
        <f t="shared" si="38"/>
        <v>0.3032315121799023</v>
      </c>
      <c r="N106" s="86">
        <v>204.24470184372751</v>
      </c>
      <c r="O106" s="84">
        <v>2088.2889998140217</v>
      </c>
      <c r="P106" s="87">
        <f t="shared" si="39"/>
        <v>0.37727595191505703</v>
      </c>
    </row>
    <row r="107" spans="1:16" s="20" customFormat="1" ht="16.5" customHeight="1" x14ac:dyDescent="0.25">
      <c r="A107" s="12">
        <v>39264</v>
      </c>
      <c r="B107" s="38">
        <v>171.16826671840712</v>
      </c>
      <c r="C107" s="83">
        <v>397.07074665444742</v>
      </c>
      <c r="D107" s="28">
        <f t="shared" si="35"/>
        <v>0.91863051991865063</v>
      </c>
      <c r="E107" s="38">
        <v>178.40030191930808</v>
      </c>
      <c r="F107" s="82">
        <v>480.40593519498242</v>
      </c>
      <c r="G107" s="28">
        <f t="shared" si="36"/>
        <v>0.76785422987641905</v>
      </c>
      <c r="H107" s="38">
        <v>184.20517911269309</v>
      </c>
      <c r="I107" s="82">
        <v>650.10388069874705</v>
      </c>
      <c r="J107" s="28">
        <f t="shared" si="37"/>
        <v>0.70426141291104472</v>
      </c>
      <c r="K107" s="38">
        <v>196.16507728268473</v>
      </c>
      <c r="L107" s="83">
        <v>1203.1116832637401</v>
      </c>
      <c r="M107" s="28">
        <f t="shared" si="38"/>
        <v>0.60679884951124752</v>
      </c>
      <c r="N107" s="38">
        <v>204.3927692037831</v>
      </c>
      <c r="O107" s="83">
        <v>2097.687230404671</v>
      </c>
      <c r="P107" s="28">
        <f t="shared" si="39"/>
        <v>0.45004453844683656</v>
      </c>
    </row>
    <row r="108" spans="1:16" s="20" customFormat="1" ht="16.5" customHeight="1" x14ac:dyDescent="0.25">
      <c r="A108" s="12">
        <v>39295</v>
      </c>
      <c r="B108" s="38">
        <v>171.32313275421848</v>
      </c>
      <c r="C108" s="83">
        <v>397.43</v>
      </c>
      <c r="D108" s="28">
        <f t="shared" si="35"/>
        <v>9.0475903495668142E-2</v>
      </c>
      <c r="E108" s="38">
        <v>178.58377448682967</v>
      </c>
      <c r="F108" s="83">
        <v>480.9</v>
      </c>
      <c r="G108" s="28">
        <f t="shared" si="36"/>
        <v>0.10284319339581849</v>
      </c>
      <c r="H108" s="38">
        <v>184.39108874497632</v>
      </c>
      <c r="I108" s="83">
        <v>650.76</v>
      </c>
      <c r="J108" s="28">
        <f t="shared" si="37"/>
        <v>0.10092530143763767</v>
      </c>
      <c r="K108" s="38">
        <v>196.37676536322513</v>
      </c>
      <c r="L108" s="83">
        <v>1204.4100000000001</v>
      </c>
      <c r="M108" s="28">
        <f t="shared" si="38"/>
        <v>0.10791323484931059</v>
      </c>
      <c r="N108" s="38">
        <v>204.66001699208616</v>
      </c>
      <c r="O108" s="83">
        <v>2100.4299999999998</v>
      </c>
      <c r="P108" s="28">
        <f t="shared" si="39"/>
        <v>0.13075207569432923</v>
      </c>
    </row>
    <row r="109" spans="1:16" s="20" customFormat="1" ht="16.5" customHeight="1" x14ac:dyDescent="0.25">
      <c r="A109" s="12">
        <v>39326</v>
      </c>
      <c r="B109" s="38">
        <v>171.38294547114015</v>
      </c>
      <c r="C109" s="83">
        <v>397.56875165428062</v>
      </c>
      <c r="D109" s="28">
        <f>((C109/C108)-1)*100</f>
        <v>3.4912224613292686E-2</v>
      </c>
      <c r="E109" s="38">
        <v>178.63498479605565</v>
      </c>
      <c r="F109" s="82">
        <v>481.03790187701838</v>
      </c>
      <c r="G109" s="28">
        <f t="shared" si="36"/>
        <v>2.8675790604792972E-2</v>
      </c>
      <c r="H109" s="38">
        <v>184.42762537229945</v>
      </c>
      <c r="I109" s="82">
        <v>650.88894644615755</v>
      </c>
      <c r="J109" s="28">
        <f t="shared" si="37"/>
        <v>1.9814746781854353E-2</v>
      </c>
      <c r="K109" s="38">
        <v>196.3929308118214</v>
      </c>
      <c r="L109" s="83">
        <v>1204.509145272649</v>
      </c>
      <c r="M109" s="28">
        <f t="shared" si="38"/>
        <v>8.231853990658955E-3</v>
      </c>
      <c r="N109" s="38">
        <v>204.6631918859855</v>
      </c>
      <c r="O109" s="83">
        <v>2100.4625840019512</v>
      </c>
      <c r="P109" s="95">
        <f t="shared" si="39"/>
        <v>1.5513014930856883E-3</v>
      </c>
    </row>
    <row r="110" spans="1:16" s="20" customFormat="1" ht="16.5" customHeight="1" x14ac:dyDescent="0.25">
      <c r="A110" s="12">
        <v>39356</v>
      </c>
      <c r="B110" s="38">
        <v>171.48878060727969</v>
      </c>
      <c r="C110" s="83">
        <v>397.81426466516098</v>
      </c>
      <c r="D110" s="28">
        <f>((C110/C109)-1)*100</f>
        <v>6.1753598555913669E-2</v>
      </c>
      <c r="E110" s="38">
        <v>178.80643923891731</v>
      </c>
      <c r="F110" s="82">
        <v>481.49960362909025</v>
      </c>
      <c r="G110" s="28">
        <f>((F110/F109)-1)*100</f>
        <v>9.5980327178013525E-2</v>
      </c>
      <c r="H110" s="38">
        <v>184.62845474105532</v>
      </c>
      <c r="I110" s="82">
        <v>651.59772104530498</v>
      </c>
      <c r="J110" s="28">
        <f>((I110/I109)-1)*100</f>
        <v>0.10889332243499972</v>
      </c>
      <c r="K110" s="38">
        <v>196.66963420121814</v>
      </c>
      <c r="L110" s="83">
        <v>1206.2062112600986</v>
      </c>
      <c r="M110" s="28">
        <f>((L110/L109)-1)*100</f>
        <v>0.14089274407838026</v>
      </c>
      <c r="N110" s="38">
        <v>205.04521601987949</v>
      </c>
      <c r="O110" s="83">
        <v>2104.3833056130807</v>
      </c>
      <c r="P110" s="28">
        <f>((O110/O109)-1)*100</f>
        <v>0.18665991201134435</v>
      </c>
    </row>
    <row r="111" spans="1:16" s="20" customFormat="1" ht="16.5" customHeight="1" x14ac:dyDescent="0.25">
      <c r="A111" s="12">
        <v>39387</v>
      </c>
      <c r="B111" s="38">
        <v>171.4636704257741</v>
      </c>
      <c r="C111" s="83">
        <v>397.75601485805475</v>
      </c>
      <c r="D111" s="28">
        <f>((C111/C110)-1)*100</f>
        <v>-1.4642463149294738E-2</v>
      </c>
      <c r="E111" s="69">
        <v>178.81132849346264</v>
      </c>
      <c r="F111" s="82">
        <v>481.5127696768883</v>
      </c>
      <c r="G111" s="28">
        <f>((F111/F110)-1)*100</f>
        <v>2.7343839327897967E-3</v>
      </c>
      <c r="H111" s="38">
        <v>184.65531157902322</v>
      </c>
      <c r="I111" s="82">
        <v>651.69250521299409</v>
      </c>
      <c r="J111" s="28">
        <f>((I111/I110)-1)*100</f>
        <v>1.4546424063155428E-2</v>
      </c>
      <c r="K111" s="38">
        <v>196.73831929829916</v>
      </c>
      <c r="L111" s="83">
        <v>1206.627467907352</v>
      </c>
      <c r="M111" s="28">
        <f>((L111/L110)-1)*100</f>
        <v>3.492409865915036E-2</v>
      </c>
      <c r="N111" s="38">
        <v>205.15783585715988</v>
      </c>
      <c r="O111" s="83">
        <v>2105.5391253393536</v>
      </c>
      <c r="P111" s="28">
        <f>((O111/O110)-1)*100</f>
        <v>5.4924391539801221E-2</v>
      </c>
    </row>
    <row r="112" spans="1:16" s="20" customFormat="1" ht="16.5" customHeight="1" x14ac:dyDescent="0.25">
      <c r="A112" s="12">
        <v>39417</v>
      </c>
      <c r="B112" s="38">
        <v>171.51</v>
      </c>
      <c r="C112" s="83">
        <v>397.85</v>
      </c>
      <c r="D112" s="28">
        <f>((C112/C111)-1)*100</f>
        <v>2.3628842414558093E-2</v>
      </c>
      <c r="E112" s="69">
        <v>178.95512772968024</v>
      </c>
      <c r="F112" s="82">
        <v>481.9</v>
      </c>
      <c r="G112" s="28">
        <f>((F112/F111)-1)*100</f>
        <v>8.0419533498887752E-2</v>
      </c>
      <c r="H112" s="38">
        <v>184.86144526245843</v>
      </c>
      <c r="I112" s="82">
        <v>652.41999999999996</v>
      </c>
      <c r="J112" s="28">
        <f>((I112/I111)-1)*100</f>
        <v>0.11163160250984294</v>
      </c>
      <c r="K112" s="38">
        <v>197.07787220480057</v>
      </c>
      <c r="L112" s="83">
        <v>1208.71</v>
      </c>
      <c r="M112" s="28">
        <f>((L112/L111)-1)*100</f>
        <v>0.17259113919061431</v>
      </c>
      <c r="N112" s="38">
        <v>205.66</v>
      </c>
      <c r="O112" s="83">
        <v>2110.6799999999998</v>
      </c>
      <c r="P112" s="28">
        <f>((O112/O111)-1)*100</f>
        <v>0.24415954084051616</v>
      </c>
    </row>
    <row r="113" spans="1:16" s="20" customFormat="1" ht="16.5" customHeight="1" x14ac:dyDescent="0.25">
      <c r="A113" s="26" t="s">
        <v>53</v>
      </c>
      <c r="B113" s="29"/>
      <c r="C113" s="29"/>
      <c r="D113" s="23">
        <f>((D100/100)+1)*((D101/100)+1)*((D102/100)+1)*((D103/100)+1)*((D104/100)+1)*((D105/100)+1)*((D107/100)+1)*((D108/100)+1)*((D109/100)+1)*((D110/100)+1)*((D111/100)+1)*((D112/100)+1)-1</f>
        <v>3.1662930879986728E-2</v>
      </c>
      <c r="E113" s="29"/>
      <c r="F113" s="29"/>
      <c r="G113" s="23">
        <f>((G100/100)+1)*((G101/100)+1)*((G102/100)+1)*((G103/100)+1)*((G104/100)+1)*((G105/100)+1)*((G107/100)+1)*((G108/100)+1)*((G109/100)+1)*((G110/100)+1)*((G111/100)+1)*((G112/100)+1)-1</f>
        <v>3.1251370290825475E-2</v>
      </c>
      <c r="H113" s="29"/>
      <c r="I113" s="29"/>
      <c r="J113" s="23">
        <f>((J100/100)+1)*((J101/100)+1)*((J102/100)+1)*((J103/100)+1)*((J104/100)+1)*((J105/100)+1)*((J107/100)+1)*((J108/100)+1)*((J109/100)+1)*((J110/100)+1)*((J111/100)+1)*((J112/100)+1)-1</f>
        <v>3.0932641754303214E-2</v>
      </c>
      <c r="K113" s="29"/>
      <c r="L113" s="29"/>
      <c r="M113" s="23">
        <f>((M100/100)+1)*((M101/100)+1)*((M102/100)+1)*((M103/100)+1)*((M104/100)+1)*((M105/100)+1)*((M107/100)+1)*((M108/100)+1)*((M109/100)+1)*((M110/100)+1)*((M111/100)+1)*((M112/100)+1)-1</f>
        <v>3.1458355238080715E-2</v>
      </c>
      <c r="N113" s="29"/>
      <c r="O113" s="29"/>
      <c r="P113" s="23">
        <f>((P100/100)+1)*((P101/100)+1)*((P102/100)+1)*((P103/100)+1)*((P104/100)+1)*((P105/100)+1)*((P107/100)+1)*((P108/100)+1)*((P109/100)+1)*((P110/100)+1)*((P111/100)+1)*((P112/100)+1)-1</f>
        <v>3.1865994295885658E-2</v>
      </c>
    </row>
    <row r="114" spans="1:16" s="96" customFormat="1" ht="16.5" customHeight="1" x14ac:dyDescent="0.25">
      <c r="A114" s="97">
        <v>39448</v>
      </c>
      <c r="B114" s="69">
        <v>171.69866100000002</v>
      </c>
      <c r="C114" s="71">
        <v>398.24723627071546</v>
      </c>
      <c r="D114" s="56">
        <v>0.11</v>
      </c>
      <c r="E114" s="69">
        <v>179.3624846013218</v>
      </c>
      <c r="F114" s="71">
        <v>482.99695250946144</v>
      </c>
      <c r="G114" s="56">
        <f>((F114/F112)-1)*100</f>
        <v>0.22763073448048843</v>
      </c>
      <c r="H114" s="38">
        <v>185.39739699062079</v>
      </c>
      <c r="I114" s="71">
        <v>654.31150109689577</v>
      </c>
      <c r="J114" s="56">
        <f>((I114/I112)-1)*100</f>
        <v>0.28992077141960504</v>
      </c>
      <c r="K114" s="69">
        <v>197.90545806784414</v>
      </c>
      <c r="L114" s="109">
        <v>1213.7857159965677</v>
      </c>
      <c r="M114" s="56">
        <f>((L114/L112)-1)*100</f>
        <v>0.41992835308448662</v>
      </c>
      <c r="N114" s="69">
        <v>206.85173152185342</v>
      </c>
      <c r="O114" s="109">
        <v>2122.910690890526</v>
      </c>
      <c r="P114" s="56">
        <f>((O114/O112)-1)*100</f>
        <v>0.57946684909726542</v>
      </c>
    </row>
    <row r="115" spans="1:16" s="96" customFormat="1" ht="16.5" customHeight="1" x14ac:dyDescent="0.25">
      <c r="A115" s="97">
        <v>39480</v>
      </c>
      <c r="B115" s="69">
        <v>171.88342967165326</v>
      </c>
      <c r="C115" s="71">
        <v>398.67579880234359</v>
      </c>
      <c r="D115" s="56">
        <f t="shared" ref="D115:D125" si="40">((C115/C114)-1)*100</f>
        <v>0.10761217972063974</v>
      </c>
      <c r="E115" s="69">
        <v>179.64972191295382</v>
      </c>
      <c r="F115" s="71">
        <v>483.77044060243509</v>
      </c>
      <c r="G115" s="56">
        <f t="shared" ref="G115:G125" si="41">((F115/F114)-1)*100</f>
        <v>0.16014347273929364</v>
      </c>
      <c r="H115" s="38">
        <v>185.73062395462406</v>
      </c>
      <c r="I115" s="71">
        <v>655.48753829354519</v>
      </c>
      <c r="J115" s="56">
        <f t="shared" ref="J115:J125" si="42">((I115/I114)-1)*100</f>
        <v>0.17973659253702756</v>
      </c>
      <c r="K115" s="69">
        <v>198.35838697091984</v>
      </c>
      <c r="L115" s="109">
        <v>1216.5636011457827</v>
      </c>
      <c r="M115" s="56">
        <f t="shared" ref="M115:M125" si="43">((L115/L114)-1)*100</f>
        <v>0.22886124895071802</v>
      </c>
      <c r="N115" s="69">
        <v>207.46971979325502</v>
      </c>
      <c r="O115" s="109">
        <v>2129.253078737856</v>
      </c>
      <c r="P115" s="56">
        <f t="shared" ref="P115:P125" si="44">((O115/O114)-1)*100</f>
        <v>0.29875905164289396</v>
      </c>
    </row>
    <row r="116" spans="1:16" s="96" customFormat="1" ht="16.5" customHeight="1" x14ac:dyDescent="0.25">
      <c r="A116" s="97">
        <v>39510</v>
      </c>
      <c r="B116" s="69">
        <v>171.92483885842253</v>
      </c>
      <c r="C116" s="71">
        <v>398.77184552799088</v>
      </c>
      <c r="D116" s="56">
        <f t="shared" si="40"/>
        <v>2.4091436183448778E-2</v>
      </c>
      <c r="E116" s="69">
        <v>179.76627391197829</v>
      </c>
      <c r="F116" s="71">
        <v>484.08429809868255</v>
      </c>
      <c r="G116" s="56">
        <f t="shared" si="41"/>
        <v>6.4877361224602303E-2</v>
      </c>
      <c r="H116" s="38">
        <v>185.89008730717842</v>
      </c>
      <c r="I116" s="71">
        <v>656.0503223847644</v>
      </c>
      <c r="J116" s="56">
        <f t="shared" si="42"/>
        <v>8.5857328834104685E-2</v>
      </c>
      <c r="K116" s="69">
        <v>198.61249588529716</v>
      </c>
      <c r="L116" s="109">
        <v>1218.1220916168886</v>
      </c>
      <c r="M116" s="56">
        <f t="shared" si="43"/>
        <v>0.12810595924768187</v>
      </c>
      <c r="N116" s="69">
        <v>207.83986938579608</v>
      </c>
      <c r="O116" s="109">
        <v>2133.051908563707</v>
      </c>
      <c r="P116" s="56">
        <f t="shared" si="44"/>
        <v>0.17841138114511601</v>
      </c>
    </row>
    <row r="117" spans="1:16" s="96" customFormat="1" ht="16.5" customHeight="1" x14ac:dyDescent="0.25">
      <c r="A117" s="97">
        <v>39542</v>
      </c>
      <c r="B117" s="69">
        <v>171.97143581412735</v>
      </c>
      <c r="C117" s="71">
        <v>398.87992504777276</v>
      </c>
      <c r="D117" s="56">
        <f t="shared" si="40"/>
        <v>2.7103096919689484E-2</v>
      </c>
      <c r="E117" s="69">
        <v>179.86183113179683</v>
      </c>
      <c r="F117" s="71">
        <v>484.34161972346504</v>
      </c>
      <c r="G117" s="56">
        <f t="shared" si="41"/>
        <v>5.3156366730577886E-2</v>
      </c>
      <c r="H117" s="38">
        <v>186.0113270971641</v>
      </c>
      <c r="I117" s="71">
        <v>656.47820643419482</v>
      </c>
      <c r="J117" s="56">
        <f t="shared" si="42"/>
        <v>6.5221223865119526E-2</v>
      </c>
      <c r="K117" s="69">
        <v>198.79350108355953</v>
      </c>
      <c r="L117" s="109">
        <v>1219.2322253459779</v>
      </c>
      <c r="M117" s="56">
        <f t="shared" si="43"/>
        <v>9.113484902123492E-2</v>
      </c>
      <c r="N117" s="69">
        <v>208.09761138825317</v>
      </c>
      <c r="O117" s="109">
        <v>2135.6971039820969</v>
      </c>
      <c r="P117" s="56">
        <f t="shared" si="44"/>
        <v>0.12400989435701337</v>
      </c>
    </row>
    <row r="118" spans="1:16" s="96" customFormat="1" ht="16.5" customHeight="1" x14ac:dyDescent="0.25">
      <c r="A118" s="97">
        <v>39573</v>
      </c>
      <c r="B118" s="69">
        <v>178.63251702209283</v>
      </c>
      <c r="C118" s="71">
        <v>414.33</v>
      </c>
      <c r="D118" s="56">
        <f t="shared" si="40"/>
        <v>3.8733648855296066</v>
      </c>
      <c r="E118" s="69">
        <v>186.94457964434932</v>
      </c>
      <c r="F118" s="71">
        <v>503.41442613868441</v>
      </c>
      <c r="G118" s="56">
        <f t="shared" si="41"/>
        <v>3.9378830227534412</v>
      </c>
      <c r="H118" s="38">
        <v>193.49301226331261</v>
      </c>
      <c r="I118" s="71">
        <v>682.88285251476873</v>
      </c>
      <c r="J118" s="56">
        <f t="shared" si="42"/>
        <v>4.0221664362624532</v>
      </c>
      <c r="K118" s="69">
        <v>207.25048828535961</v>
      </c>
      <c r="L118" s="109">
        <v>1271.1002757076399</v>
      </c>
      <c r="M118" s="56">
        <f t="shared" si="43"/>
        <v>4.2541567786188894</v>
      </c>
      <c r="N118" s="69">
        <v>217.25950104375414</v>
      </c>
      <c r="O118" s="109">
        <v>2229.7251952884899</v>
      </c>
      <c r="P118" s="56">
        <f t="shared" si="44"/>
        <v>4.4026885240923797</v>
      </c>
    </row>
    <row r="119" spans="1:16" s="96" customFormat="1" ht="16.5" customHeight="1" x14ac:dyDescent="0.25">
      <c r="A119" s="97">
        <v>39605</v>
      </c>
      <c r="B119" s="69">
        <v>179.98725846894152</v>
      </c>
      <c r="C119" s="71">
        <v>417.47226117971223</v>
      </c>
      <c r="D119" s="56">
        <f t="shared" si="40"/>
        <v>0.75839576658998098</v>
      </c>
      <c r="E119" s="69">
        <v>188.5491041286854</v>
      </c>
      <c r="F119" s="71">
        <v>507.73517603174997</v>
      </c>
      <c r="G119" s="56">
        <f t="shared" si="41"/>
        <v>0.85828885083942819</v>
      </c>
      <c r="H119" s="38">
        <v>195.17077485919438</v>
      </c>
      <c r="I119" s="71">
        <v>688.80407568410578</v>
      </c>
      <c r="J119" s="56">
        <f t="shared" si="42"/>
        <v>0.86709208578479302</v>
      </c>
      <c r="K119" s="69">
        <v>209.03103385393584</v>
      </c>
      <c r="L119" s="109">
        <v>1282.0206454585232</v>
      </c>
      <c r="M119" s="56">
        <f t="shared" si="43"/>
        <v>0.85912732139121761</v>
      </c>
      <c r="N119" s="69">
        <v>219.31326282394497</v>
      </c>
      <c r="O119" s="109">
        <v>2250.802866756997</v>
      </c>
      <c r="P119" s="56">
        <f t="shared" si="44"/>
        <v>0.94530355189264004</v>
      </c>
    </row>
    <row r="120" spans="1:16" s="96" customFormat="1" ht="16.5" customHeight="1" x14ac:dyDescent="0.25">
      <c r="A120" s="97">
        <v>39636</v>
      </c>
      <c r="B120" s="69">
        <v>183.40253549989941</v>
      </c>
      <c r="C120" s="71">
        <v>425.3938409448441</v>
      </c>
      <c r="D120" s="56">
        <f t="shared" si="40"/>
        <v>1.8975104460226211</v>
      </c>
      <c r="E120" s="69">
        <v>191.9406242265303</v>
      </c>
      <c r="F120" s="71">
        <v>516.86804389581175</v>
      </c>
      <c r="G120" s="56">
        <f t="shared" si="41"/>
        <v>1.7987463337562071</v>
      </c>
      <c r="H120" s="38">
        <v>198.63172628660624</v>
      </c>
      <c r="I120" s="71">
        <v>701.01859627852309</v>
      </c>
      <c r="J120" s="56">
        <f t="shared" si="42"/>
        <v>1.7732938909059248</v>
      </c>
      <c r="K120" s="69">
        <v>212.55723027628085</v>
      </c>
      <c r="L120" s="109">
        <v>1303.6473701129453</v>
      </c>
      <c r="M120" s="56">
        <f t="shared" si="43"/>
        <v>1.6869248347156862</v>
      </c>
      <c r="N120" s="69">
        <v>222.70763754677631</v>
      </c>
      <c r="O120" s="109">
        <v>2285.6391929263327</v>
      </c>
      <c r="P120" s="56">
        <f t="shared" si="44"/>
        <v>1.5477288874937711</v>
      </c>
    </row>
    <row r="121" spans="1:16" s="96" customFormat="1" ht="16.5" customHeight="1" x14ac:dyDescent="0.25">
      <c r="A121" s="97">
        <v>39668</v>
      </c>
      <c r="B121" s="69">
        <v>183.95118401704588</v>
      </c>
      <c r="C121" s="71">
        <v>426.6664062308227</v>
      </c>
      <c r="D121" s="56">
        <f t="shared" si="40"/>
        <v>0.29914990850645751</v>
      </c>
      <c r="E121" s="69">
        <v>192.54900539015327</v>
      </c>
      <c r="F121" s="71">
        <v>518.50632543861707</v>
      </c>
      <c r="G121" s="56">
        <f t="shared" si="41"/>
        <v>0.31696320988565674</v>
      </c>
      <c r="H121" s="38">
        <v>199.25515156168834</v>
      </c>
      <c r="I121" s="71">
        <v>703.21881232352689</v>
      </c>
      <c r="J121" s="56">
        <f t="shared" si="42"/>
        <v>0.31385986858039061</v>
      </c>
      <c r="K121" s="69">
        <v>213.14552595682136</v>
      </c>
      <c r="L121" s="109">
        <v>1307.2554812827634</v>
      </c>
      <c r="M121" s="56">
        <f t="shared" si="43"/>
        <v>0.27677048660064152</v>
      </c>
      <c r="N121" s="69">
        <v>223.30648954145377</v>
      </c>
      <c r="O121" s="109">
        <v>2291.7851859639959</v>
      </c>
      <c r="P121" s="56">
        <f t="shared" si="44"/>
        <v>0.26889602946449376</v>
      </c>
    </row>
    <row r="122" spans="1:16" s="96" customFormat="1" ht="16.5" customHeight="1" x14ac:dyDescent="0.25">
      <c r="A122" s="97">
        <v>39700</v>
      </c>
      <c r="B122" s="69">
        <v>183.98811355082591</v>
      </c>
      <c r="C122" s="71">
        <v>426.79352124248101</v>
      </c>
      <c r="D122" s="56">
        <f t="shared" si="40"/>
        <v>2.979259904272169E-2</v>
      </c>
      <c r="E122" s="69">
        <v>192.66863233748876</v>
      </c>
      <c r="F122" s="71">
        <v>518.83255510216918</v>
      </c>
      <c r="G122" s="56">
        <f t="shared" si="41"/>
        <v>6.2917200340062429E-2</v>
      </c>
      <c r="H122" s="38">
        <v>199.40970119646224</v>
      </c>
      <c r="I122" s="71">
        <v>703.77260158924366</v>
      </c>
      <c r="J122" s="56">
        <f t="shared" si="42"/>
        <v>7.8750632948376698E-2</v>
      </c>
      <c r="K122" s="69">
        <v>213.3794620263217</v>
      </c>
      <c r="L122" s="109">
        <v>1308.7195089571378</v>
      </c>
      <c r="M122" s="56">
        <f t="shared" si="43"/>
        <v>0.11199246783328842</v>
      </c>
      <c r="N122" s="69">
        <v>223.64438909996599</v>
      </c>
      <c r="O122" s="109">
        <v>2295.2972500578512</v>
      </c>
      <c r="P122" s="56">
        <f t="shared" si="44"/>
        <v>0.1532457804232612</v>
      </c>
    </row>
    <row r="123" spans="1:16" s="96" customFormat="1" ht="16.5" customHeight="1" x14ac:dyDescent="0.25">
      <c r="A123" s="97">
        <v>39731</v>
      </c>
      <c r="B123" s="69">
        <v>184.32903166845327</v>
      </c>
      <c r="C123" s="71">
        <v>427.58434213340416</v>
      </c>
      <c r="D123" s="56">
        <f t="shared" si="40"/>
        <v>0.18529355568026595</v>
      </c>
      <c r="E123" s="69">
        <v>193.14077386198747</v>
      </c>
      <c r="F123" s="71">
        <v>520.10397323886104</v>
      </c>
      <c r="G123" s="56">
        <f t="shared" si="41"/>
        <v>0.24505365443798777</v>
      </c>
      <c r="H123" s="38">
        <v>199.9397800049471</v>
      </c>
      <c r="I123" s="71">
        <v>705.64339794396653</v>
      </c>
      <c r="J123" s="56">
        <f t="shared" si="42"/>
        <v>0.26582398213546021</v>
      </c>
      <c r="K123" s="69">
        <v>214.02771340675326</v>
      </c>
      <c r="L123" s="109">
        <v>1312.6954268839274</v>
      </c>
      <c r="M123" s="56">
        <f t="shared" si="43"/>
        <v>0.30380214397185412</v>
      </c>
      <c r="N123" s="69">
        <v>224.47192675046614</v>
      </c>
      <c r="O123" s="109">
        <v>2303.7903980467472</v>
      </c>
      <c r="P123" s="56">
        <f t="shared" si="44"/>
        <v>0.3700238820345314</v>
      </c>
    </row>
    <row r="124" spans="1:16" s="96" customFormat="1" ht="16.5" customHeight="1" x14ac:dyDescent="0.25">
      <c r="A124" s="97">
        <v>39763</v>
      </c>
      <c r="B124" s="69">
        <v>184.83352976567539</v>
      </c>
      <c r="C124" s="71">
        <v>428.75461620827843</v>
      </c>
      <c r="D124" s="56">
        <f t="shared" si="40"/>
        <v>0.27369432403330229</v>
      </c>
      <c r="E124" s="69">
        <v>193.70604522776159</v>
      </c>
      <c r="F124" s="71">
        <v>521.6261784025794</v>
      </c>
      <c r="G124" s="56">
        <f t="shared" si="41"/>
        <v>0.29267324266706307</v>
      </c>
      <c r="H124" s="38">
        <v>200.5291419798707</v>
      </c>
      <c r="I124" s="71">
        <v>707.72342117192932</v>
      </c>
      <c r="J124" s="56">
        <f t="shared" si="42"/>
        <v>0.29476974262401257</v>
      </c>
      <c r="K124" s="69">
        <v>214.58264565767661</v>
      </c>
      <c r="L124" s="109">
        <v>1316.0989909197356</v>
      </c>
      <c r="M124" s="56">
        <f t="shared" si="43"/>
        <v>0.25928055862032284</v>
      </c>
      <c r="N124" s="69">
        <v>225.02738281837054</v>
      </c>
      <c r="O124" s="109">
        <v>2309.4911303133595</v>
      </c>
      <c r="P124" s="56">
        <f t="shared" si="44"/>
        <v>0.24745012703610847</v>
      </c>
    </row>
    <row r="125" spans="1:16" s="96" customFormat="1" ht="16.5" customHeight="1" x14ac:dyDescent="0.25">
      <c r="A125" s="97">
        <v>39794</v>
      </c>
      <c r="B125" s="69">
        <v>184.75140111709882</v>
      </c>
      <c r="C125" s="71">
        <v>428.5641040363538</v>
      </c>
      <c r="D125" s="56">
        <f t="shared" si="40"/>
        <v>-4.4433847408908989E-2</v>
      </c>
      <c r="E125" s="69">
        <v>193.54314009920805</v>
      </c>
      <c r="F125" s="71">
        <v>521.18749524455166</v>
      </c>
      <c r="G125" s="56">
        <f t="shared" si="41"/>
        <v>-8.4099145363292216E-2</v>
      </c>
      <c r="H125" s="38">
        <v>200.31889424050152</v>
      </c>
      <c r="I125" s="71">
        <v>706.98139810270902</v>
      </c>
      <c r="J125" s="56">
        <f t="shared" si="42"/>
        <v>-0.1048464763242607</v>
      </c>
      <c r="K125" s="69">
        <v>214.28258301803359</v>
      </c>
      <c r="L125" s="109">
        <v>1314.2586177803491</v>
      </c>
      <c r="M125" s="56">
        <f t="shared" si="43"/>
        <v>-0.13983546466366237</v>
      </c>
      <c r="N125" s="69">
        <v>224.61567674829791</v>
      </c>
      <c r="O125" s="109">
        <v>2305.2657266970518</v>
      </c>
      <c r="P125" s="56">
        <f t="shared" si="44"/>
        <v>-0.18295820931489848</v>
      </c>
    </row>
    <row r="126" spans="1:16" s="96" customFormat="1" ht="16.5" customHeight="1" x14ac:dyDescent="0.25">
      <c r="A126" s="26" t="s">
        <v>57</v>
      </c>
      <c r="B126" s="98"/>
      <c r="C126" s="99"/>
      <c r="D126" s="58">
        <f>((D114/100)+1)*((D115/100)+1)*((D116/100)+1)*((D117/100)+1)*((D118/100)+1)*((D119/100)+1)*((D120/100)+1)*((D121/100)+1)*((D122/100)+1)*((D123/100)+1)*((D124/100)+1)*((D125/100)+1)-1</f>
        <v>7.7309483848243321E-2</v>
      </c>
      <c r="E126" s="98"/>
      <c r="F126" s="99"/>
      <c r="G126" s="58">
        <f>((G114/100)+1)*((G115/100)+1)*((G116/100)+1)*((G117/100)+1)*((G118/100)+1)*((G119/100)+1)*((G120/100)+1)*((G121/100)+1)*((G122/100)+1)*((G123/100)+1)*((G124/100)+1)*((G125/100)+1)-1</f>
        <v>8.1526240391267324E-2</v>
      </c>
      <c r="H126" s="98"/>
      <c r="I126" s="99"/>
      <c r="J126" s="58">
        <f>((J114/100)+1)*((J115/100)+1)*((J116/100)+1)*((J117/100)+1)*((J118/100)+1)*((J119/100)+1)*((J120/100)+1)*((J121/100)+1)*((J122/100)+1)*((J123/100)+1)*((J124/100)+1)*((J125/100)+1)-1</f>
        <v>8.3629254318857482E-2</v>
      </c>
      <c r="K126" s="98"/>
      <c r="L126" s="99"/>
      <c r="M126" s="58">
        <f>((M114/100)+1)*((M115/100)+1)*((M116/100)+1)*((M117/100)+1)*((M118/100)+1)*((M119/100)+1)*((M120/100)+1)*((M121/100)+1)*((M122/100)+1)*((M123/100)+1)*((M124/100)+1)*((M125/100)+1)-1</f>
        <v>8.7323359433072678E-2</v>
      </c>
      <c r="N126" s="98"/>
      <c r="O126" s="99"/>
      <c r="P126" s="58">
        <f>((P114/100)+1)*((P115/100)+1)*((P116/100)+1)*((P117/100)+1)*((P118/100)+1)*((P119/100)+1)*((P120/100)+1)*((P121/100)+1)*((P122/100)+1)*((P123/100)+1)*((P124/100)+1)*((P125/100)+1)-1</f>
        <v>9.2191012705409303E-2</v>
      </c>
    </row>
    <row r="127" spans="1:16" s="96" customFormat="1" ht="16.5" customHeight="1" x14ac:dyDescent="0.25">
      <c r="A127" s="97">
        <v>39814</v>
      </c>
      <c r="B127" s="69">
        <v>184.29667058478381</v>
      </c>
      <c r="C127" s="71">
        <v>427.5092747794107</v>
      </c>
      <c r="D127" s="56">
        <f>((C127/C125)-1)*100</f>
        <v>-0.24613103314261586</v>
      </c>
      <c r="E127" s="69">
        <v>193.11091000817723</v>
      </c>
      <c r="F127" s="71">
        <v>520.02355361170339</v>
      </c>
      <c r="G127" s="56">
        <f>((F127/F125)-1)*100</f>
        <v>-0.22332493459040759</v>
      </c>
      <c r="H127" s="38">
        <v>199.92858702788237</v>
      </c>
      <c r="I127" s="71">
        <v>705.60389479772493</v>
      </c>
      <c r="J127" s="56">
        <f>((I127/I125)-1)*100</f>
        <v>-0.19484293486091708</v>
      </c>
      <c r="K127" s="69">
        <v>214.01348759792899</v>
      </c>
      <c r="L127" s="109">
        <v>1312.6081757803665</v>
      </c>
      <c r="M127" s="56">
        <f>((L127/L125)-1)*100</f>
        <v>-0.12557969775918165</v>
      </c>
      <c r="N127" s="69">
        <v>224.43243219060875</v>
      </c>
      <c r="O127" s="109">
        <v>2303.3850592184508</v>
      </c>
      <c r="P127" s="56">
        <f>((O127/O125)-1)*100</f>
        <v>-8.1581375058903394E-2</v>
      </c>
    </row>
    <row r="128" spans="1:16" s="96" customFormat="1" ht="16.5" customHeight="1" x14ac:dyDescent="0.25">
      <c r="A128" s="97">
        <v>39846</v>
      </c>
      <c r="B128" s="69">
        <v>184.16894166140162</v>
      </c>
      <c r="C128" s="71">
        <v>427.21298456846864</v>
      </c>
      <c r="D128" s="56">
        <f t="shared" ref="D128:D137" si="45">((C128/C127)-1)*100</f>
        <v>-6.9306148058412287E-2</v>
      </c>
      <c r="E128" s="69">
        <v>192.99588225038909</v>
      </c>
      <c r="F128" s="71">
        <v>519.71379823140683</v>
      </c>
      <c r="G128" s="56">
        <f t="shared" ref="G128:G137" si="46">((F128/F127)-1)*100</f>
        <v>-5.9565644314618638E-2</v>
      </c>
      <c r="H128" s="38">
        <v>199.82572894068502</v>
      </c>
      <c r="I128" s="71">
        <v>705.24087984315122</v>
      </c>
      <c r="J128" s="56">
        <f t="shared" ref="J128:J137" si="47">((I128/I127)-1)*100</f>
        <v>-5.1447413662275565E-2</v>
      </c>
      <c r="K128" s="69">
        <v>213.95558395719254</v>
      </c>
      <c r="L128" s="109">
        <v>1312.2530355829372</v>
      </c>
      <c r="M128" s="56">
        <f t="shared" ref="M128:M137" si="48">((L128/L127)-1)*100</f>
        <v>-2.7056070804842847E-2</v>
      </c>
      <c r="N128" s="69">
        <v>224.41569881897834</v>
      </c>
      <c r="O128" s="109">
        <v>2303.2133220152859</v>
      </c>
      <c r="P128" s="56">
        <f t="shared" ref="P128:P137" si="49">((O128/O127)-1)*100</f>
        <v>-7.4558616449116322E-3</v>
      </c>
    </row>
    <row r="129" spans="1:16" s="96" customFormat="1" ht="16.5" customHeight="1" x14ac:dyDescent="0.25">
      <c r="A129" s="97">
        <v>39875</v>
      </c>
      <c r="B129" s="69">
        <v>184.05850303188376</v>
      </c>
      <c r="C129" s="71">
        <v>426.95680230395465</v>
      </c>
      <c r="D129" s="56">
        <f t="shared" si="45"/>
        <v>-5.996593590730237E-2</v>
      </c>
      <c r="E129" s="69">
        <v>192.92922735297725</v>
      </c>
      <c r="F129" s="71">
        <v>519.534304920458</v>
      </c>
      <c r="G129" s="56">
        <f t="shared" si="46"/>
        <v>-3.4536953138375459E-2</v>
      </c>
      <c r="H129" s="38">
        <v>199.78965727330953</v>
      </c>
      <c r="I129" s="71">
        <v>705.11357284133442</v>
      </c>
      <c r="J129" s="56">
        <f t="shared" si="47"/>
        <v>-1.8051563012788652E-2</v>
      </c>
      <c r="K129" s="69">
        <v>214.00258605276164</v>
      </c>
      <c r="L129" s="109">
        <v>1312.5413133714787</v>
      </c>
      <c r="M129" s="56">
        <f t="shared" si="48"/>
        <v>2.196815558621612E-2</v>
      </c>
      <c r="N129" s="69">
        <v>224.55001162046958</v>
      </c>
      <c r="O129" s="109">
        <v>2304.5917952475056</v>
      </c>
      <c r="P129" s="56">
        <f t="shared" si="49"/>
        <v>5.9850002561367965E-2</v>
      </c>
    </row>
    <row r="130" spans="1:16" s="96" customFormat="1" ht="16.5" customHeight="1" x14ac:dyDescent="0.25">
      <c r="A130" s="97">
        <v>39907</v>
      </c>
      <c r="B130" s="69">
        <v>183.57008704302348</v>
      </c>
      <c r="C130" s="71">
        <v>425.8238335719326</v>
      </c>
      <c r="D130" s="56">
        <f t="shared" si="45"/>
        <v>-0.26535910094611648</v>
      </c>
      <c r="E130" s="69">
        <v>192.4526701194161</v>
      </c>
      <c r="F130" s="71">
        <v>518.25099583095425</v>
      </c>
      <c r="G130" s="56">
        <f t="shared" si="46"/>
        <v>-0.24701142491451167</v>
      </c>
      <c r="H130" s="38">
        <v>199.33018513265549</v>
      </c>
      <c r="I130" s="71">
        <v>703.49196716294625</v>
      </c>
      <c r="J130" s="56">
        <f t="shared" si="47"/>
        <v>-0.22997794126323745</v>
      </c>
      <c r="K130" s="69">
        <v>213.67589969196678</v>
      </c>
      <c r="L130" s="109">
        <v>1310.5376490561675</v>
      </c>
      <c r="M130" s="56">
        <f t="shared" si="48"/>
        <v>-0.15265533319971381</v>
      </c>
      <c r="N130" s="69">
        <v>224.34199076772595</v>
      </c>
      <c r="O130" s="109">
        <v>2302.4568447880793</v>
      </c>
      <c r="P130" s="56">
        <f t="shared" si="49"/>
        <v>-9.2638985517046191E-2</v>
      </c>
    </row>
    <row r="131" spans="1:16" s="96" customFormat="1" ht="16.5" customHeight="1" x14ac:dyDescent="0.25">
      <c r="A131" s="97">
        <v>39938</v>
      </c>
      <c r="B131" s="69">
        <v>189.55093114435783</v>
      </c>
      <c r="C131" s="71">
        <v>439.69747717177125</v>
      </c>
      <c r="D131" s="56">
        <f t="shared" si="45"/>
        <v>3.2580711801550866</v>
      </c>
      <c r="E131" s="69">
        <v>197.98522457730724</v>
      </c>
      <c r="F131" s="71">
        <v>533.14947375548468</v>
      </c>
      <c r="G131" s="56">
        <f t="shared" si="46"/>
        <v>2.8747610799362722</v>
      </c>
      <c r="H131" s="38">
        <v>204.7364903005479</v>
      </c>
      <c r="I131" s="71">
        <v>722.57233000469409</v>
      </c>
      <c r="J131" s="56">
        <f t="shared" si="47"/>
        <v>2.7122360641437693</v>
      </c>
      <c r="K131" s="69">
        <v>219.01445596646428</v>
      </c>
      <c r="L131" s="109">
        <v>1343.280597603102</v>
      </c>
      <c r="M131" s="56">
        <f t="shared" si="48"/>
        <v>2.4984363150891253</v>
      </c>
      <c r="N131" s="69">
        <v>229.13461138221612</v>
      </c>
      <c r="O131" s="109">
        <v>2351.6442577219791</v>
      </c>
      <c r="P131" s="56">
        <f t="shared" si="49"/>
        <v>2.136301188239087</v>
      </c>
    </row>
    <row r="132" spans="1:16" s="96" customFormat="1" ht="16.5" customHeight="1" x14ac:dyDescent="0.25">
      <c r="A132" s="97">
        <v>39970</v>
      </c>
      <c r="B132" s="69">
        <v>189.51998937682987</v>
      </c>
      <c r="C132" s="71">
        <v>439.62570217684436</v>
      </c>
      <c r="D132" s="56">
        <f t="shared" si="45"/>
        <v>-1.6323722252986617E-2</v>
      </c>
      <c r="E132" s="69">
        <v>197.52822540641048</v>
      </c>
      <c r="F132" s="71">
        <v>531.91883208517584</v>
      </c>
      <c r="G132" s="56">
        <f t="shared" si="46"/>
        <v>-0.23082488699468495</v>
      </c>
      <c r="H132" s="38">
        <v>204.05320414812203</v>
      </c>
      <c r="I132" s="71">
        <v>720.16082208789078</v>
      </c>
      <c r="J132" s="56">
        <f t="shared" si="47"/>
        <v>-0.33373931116178479</v>
      </c>
      <c r="K132" s="69">
        <v>217.86183553116814</v>
      </c>
      <c r="L132" s="109">
        <v>1336.2112347142377</v>
      </c>
      <c r="M132" s="56">
        <f t="shared" si="48"/>
        <v>-0.52627596210937932</v>
      </c>
      <c r="N132" s="69">
        <v>227.42945079666751</v>
      </c>
      <c r="O132" s="109">
        <v>2334.1439286564137</v>
      </c>
      <c r="P132" s="56">
        <f t="shared" si="49"/>
        <v>-0.74417416699402716</v>
      </c>
    </row>
    <row r="133" spans="1:16" s="96" customFormat="1" ht="16.5" customHeight="1" x14ac:dyDescent="0.25">
      <c r="A133" s="97">
        <v>40001</v>
      </c>
      <c r="B133" s="69">
        <v>191.31117354024047</v>
      </c>
      <c r="C133" s="71">
        <v>443.78067600391495</v>
      </c>
      <c r="D133" s="56">
        <f t="shared" si="45"/>
        <v>0.94511622193536038</v>
      </c>
      <c r="E133" s="69">
        <v>198.98434443005809</v>
      </c>
      <c r="F133" s="71">
        <v>535.83997869013342</v>
      </c>
      <c r="G133" s="56">
        <f t="shared" si="46"/>
        <v>0.73717010348859358</v>
      </c>
      <c r="H133" s="38">
        <v>205.36718496291661</v>
      </c>
      <c r="I133" s="71">
        <v>724.79822784557371</v>
      </c>
      <c r="J133" s="56">
        <f t="shared" si="47"/>
        <v>0.64394029992331792</v>
      </c>
      <c r="K133" s="69">
        <v>218.95614500509791</v>
      </c>
      <c r="L133" s="109">
        <v>1342.922959187476</v>
      </c>
      <c r="M133" s="56">
        <f t="shared" si="48"/>
        <v>0.50229516852353662</v>
      </c>
      <c r="N133" s="69">
        <v>228.00871655568801</v>
      </c>
      <c r="O133" s="109">
        <v>2340.0890234968579</v>
      </c>
      <c r="P133" s="56">
        <f t="shared" si="49"/>
        <v>0.25470129615641213</v>
      </c>
    </row>
    <row r="134" spans="1:16" s="96" customFormat="1" ht="16.5" customHeight="1" x14ac:dyDescent="0.25">
      <c r="A134" s="97">
        <v>40033</v>
      </c>
      <c r="B134" s="69">
        <v>190.96422801295003</v>
      </c>
      <c r="C134" s="71">
        <v>442.97587345219625</v>
      </c>
      <c r="D134" s="56">
        <f t="shared" si="45"/>
        <v>-0.18135141867051674</v>
      </c>
      <c r="E134" s="69">
        <v>198.66565031651402</v>
      </c>
      <c r="F134" s="71">
        <v>534.98177525961091</v>
      </c>
      <c r="G134" s="56">
        <f t="shared" si="46"/>
        <v>-0.16016039576225438</v>
      </c>
      <c r="H134" s="38">
        <v>205.07003124792803</v>
      </c>
      <c r="I134" s="71">
        <v>723.74948928463789</v>
      </c>
      <c r="J134" s="56">
        <f t="shared" si="47"/>
        <v>-0.14469386384305949</v>
      </c>
      <c r="K134" s="69">
        <v>218.78406299132459</v>
      </c>
      <c r="L134" s="109">
        <v>1341.8675291736072</v>
      </c>
      <c r="M134" s="56">
        <f t="shared" si="48"/>
        <v>-7.859200013285994E-2</v>
      </c>
      <c r="N134" s="69">
        <v>227.95961869707025</v>
      </c>
      <c r="O134" s="109">
        <v>2339.5851245154317</v>
      </c>
      <c r="P134" s="56">
        <f t="shared" si="49"/>
        <v>-2.153332528662677E-2</v>
      </c>
    </row>
    <row r="135" spans="1:16" s="96" customFormat="1" ht="16.5" customHeight="1" x14ac:dyDescent="0.25">
      <c r="A135" s="97">
        <v>40065</v>
      </c>
      <c r="B135" s="69">
        <v>191.05817643217094</v>
      </c>
      <c r="C135" s="71">
        <v>443.19380370801883</v>
      </c>
      <c r="D135" s="56">
        <f t="shared" si="45"/>
        <v>4.9196868019962814E-2</v>
      </c>
      <c r="E135" s="69">
        <v>198.73804666259983</v>
      </c>
      <c r="F135" s="71">
        <v>535.17672957450941</v>
      </c>
      <c r="G135" s="56">
        <f t="shared" si="46"/>
        <v>3.6441300230061202E-2</v>
      </c>
      <c r="H135" s="38">
        <v>205.12365684295526</v>
      </c>
      <c r="I135" s="71">
        <v>723.93874900619437</v>
      </c>
      <c r="J135" s="56">
        <f t="shared" si="47"/>
        <v>2.6149893624594078E-2</v>
      </c>
      <c r="K135" s="69">
        <v>218.80176691779295</v>
      </c>
      <c r="L135" s="109">
        <v>1341.9761126039627</v>
      </c>
      <c r="M135" s="56">
        <f t="shared" si="48"/>
        <v>8.0919634758869208E-3</v>
      </c>
      <c r="N135" s="69">
        <v>227.94327686060038</v>
      </c>
      <c r="O135" s="109">
        <v>2339.4174056986926</v>
      </c>
      <c r="P135" s="56">
        <f t="shared" si="49"/>
        <v>-7.1687417987797986E-3</v>
      </c>
    </row>
    <row r="136" spans="1:16" s="96" customFormat="1" ht="16.5" customHeight="1" x14ac:dyDescent="0.25">
      <c r="A136" s="97">
        <v>40096</v>
      </c>
      <c r="B136" s="69">
        <v>191.26379759982277</v>
      </c>
      <c r="C136" s="71">
        <v>443.67077898914141</v>
      </c>
      <c r="D136" s="56">
        <f t="shared" si="45"/>
        <v>0.10762228107250582</v>
      </c>
      <c r="E136" s="69">
        <v>198.95957612207678</v>
      </c>
      <c r="F136" s="71">
        <v>535.77328073126182</v>
      </c>
      <c r="G136" s="56">
        <f t="shared" si="46"/>
        <v>0.11146806723578706</v>
      </c>
      <c r="H136" s="38">
        <v>205.34048084051295</v>
      </c>
      <c r="I136" s="71">
        <v>724.70398152965026</v>
      </c>
      <c r="J136" s="56">
        <f t="shared" si="47"/>
        <v>0.10570404257355115</v>
      </c>
      <c r="K136" s="69">
        <v>219.00608703407656</v>
      </c>
      <c r="L136" s="109">
        <v>1343.2292684593272</v>
      </c>
      <c r="M136" s="56">
        <f t="shared" si="48"/>
        <v>9.3381383140478391E-2</v>
      </c>
      <c r="N136" s="69">
        <v>228.15869614825795</v>
      </c>
      <c r="O136" s="109">
        <v>2341.628287449671</v>
      </c>
      <c r="P136" s="56">
        <f t="shared" si="49"/>
        <v>9.4505655364995889E-2</v>
      </c>
    </row>
    <row r="137" spans="1:16" s="96" customFormat="1" ht="16.5" customHeight="1" x14ac:dyDescent="0.25">
      <c r="A137" s="97">
        <v>40128</v>
      </c>
      <c r="B137" s="69">
        <v>191.28494680136467</v>
      </c>
      <c r="C137" s="71">
        <v>443.71983836598559</v>
      </c>
      <c r="D137" s="56">
        <f t="shared" si="45"/>
        <v>1.1057608291431542E-2</v>
      </c>
      <c r="E137" s="69">
        <v>199.04111656994397</v>
      </c>
      <c r="F137" s="71">
        <v>535.9928589698045</v>
      </c>
      <c r="G137" s="56">
        <f t="shared" si="46"/>
        <v>4.0983424601348517E-2</v>
      </c>
      <c r="H137" s="38">
        <v>205.45540438469914</v>
      </c>
      <c r="I137" s="71">
        <v>725.10957885611174</v>
      </c>
      <c r="J137" s="56">
        <f t="shared" si="47"/>
        <v>5.5967310350002464E-2</v>
      </c>
      <c r="K137" s="69">
        <v>219.20196126615343</v>
      </c>
      <c r="L137" s="109">
        <v>1344.4306232025938</v>
      </c>
      <c r="M137" s="56">
        <f t="shared" si="48"/>
        <v>8.9437802724812165E-2</v>
      </c>
      <c r="N137" s="69">
        <v>228.45398248463857</v>
      </c>
      <c r="O137" s="109">
        <v>2344.6588571795969</v>
      </c>
      <c r="P137" s="56">
        <f t="shared" si="49"/>
        <v>0.12942146907639618</v>
      </c>
    </row>
    <row r="138" spans="1:16" s="96" customFormat="1" ht="16.5" customHeight="1" x14ac:dyDescent="0.25">
      <c r="A138" s="97">
        <v>40148</v>
      </c>
      <c r="B138" s="69">
        <v>191.36</v>
      </c>
      <c r="C138" s="71">
        <v>443.89</v>
      </c>
      <c r="D138" s="56">
        <f>((C138/C137)-1)*100</f>
        <v>3.8348890290995641E-2</v>
      </c>
      <c r="E138" s="69">
        <v>199.17</v>
      </c>
      <c r="F138" s="71">
        <v>536.34</v>
      </c>
      <c r="G138" s="56">
        <f>((F138/F137)-1)*100</f>
        <v>6.4765980439140947E-2</v>
      </c>
      <c r="H138" s="38">
        <v>205.62</v>
      </c>
      <c r="I138" s="71">
        <v>725.68</v>
      </c>
      <c r="J138" s="56">
        <f>((I138/I137)-1)*100</f>
        <v>7.8666888498157839E-2</v>
      </c>
      <c r="K138" s="69">
        <v>219.44</v>
      </c>
      <c r="L138" s="109">
        <v>1345.88</v>
      </c>
      <c r="M138" s="56">
        <f>((L138/L137)-1)*100</f>
        <v>0.107805994031418</v>
      </c>
      <c r="N138" s="69">
        <v>228.78</v>
      </c>
      <c r="O138" s="109">
        <v>2348.0500000000002</v>
      </c>
      <c r="P138" s="56">
        <f>((O138/O137)-1)*100</f>
        <v>0.14463267481403808</v>
      </c>
    </row>
    <row r="139" spans="1:16" s="96" customFormat="1" ht="16.5" customHeight="1" x14ac:dyDescent="0.25">
      <c r="A139" s="26" t="s">
        <v>59</v>
      </c>
      <c r="B139" s="69"/>
      <c r="C139" s="71"/>
      <c r="D139" s="58">
        <f>((D127/100)+1)*((D128/100)+1)*((D129/100)+1)*((D130/100)+1)*((D131/100)+1)*((D132/100)+1)*((D133/100)+1)*((D134/100)+1)*((D135/100)+1)*((D136/100)+1)*((D137/100)+1)*((D138/100)+1)-1</f>
        <v>3.5761035092071403E-2</v>
      </c>
      <c r="E139" s="69"/>
      <c r="F139" s="71"/>
      <c r="G139" s="58">
        <f>((G127/100)+1)*((G128/100)+1)*((G129/100)+1)*((G130/100)+1)*((G131/100)+1)*((G132/100)+1)*((G133/100)+1)*((G134/100)+1)*((G135/100)+1)*((G136/100)+1)*((G137/100)+1)*((G138/100)+1)-1</f>
        <v>2.9073039728895411E-2</v>
      </c>
      <c r="H139" s="38"/>
      <c r="I139" s="71"/>
      <c r="J139" s="58">
        <f>((J127/100)+1)*((J128/100)+1)*((J129/100)+1)*((J130/100)+1)*((J131/100)+1)*((J132/100)+1)*((J133/100)+1)*((J134/100)+1)*((J135/100)+1)*((J136/100)+1)*((J137/100)+1)*((J138/100)+1)-1</f>
        <v>2.6448506208892608E-2</v>
      </c>
      <c r="K139" s="69"/>
      <c r="L139" s="109"/>
      <c r="M139" s="58">
        <f>((M127/100)+1)*((M128/100)+1)*((M129/100)+1)*((M130/100)+1)*((M131/100)+1)*((M132/100)+1)*((M133/100)+1)*((M134/100)+1)*((M135/100)+1)*((M136/100)+1)*((M137/100)+1)*((M138/100)+1)-1</f>
        <v>2.406024338882129E-2</v>
      </c>
      <c r="N139" s="69"/>
      <c r="O139" s="109"/>
      <c r="P139" s="58">
        <f>((P127/100)+1)*((P128/100)+1)*((P129/100)+1)*((P130/100)+1)*((P131/100)+1)*((P132/100)+1)*((P133/100)+1)*((P134/100)+1)*((P135/100)+1)*((P136/100)+1)*((P137/100)+1)*((P138/100)+1)-1</f>
        <v>1.8559367281379968E-2</v>
      </c>
    </row>
    <row r="140" spans="1:16" s="96" customFormat="1" ht="16.5" customHeight="1" x14ac:dyDescent="0.25">
      <c r="A140" s="97">
        <v>40179</v>
      </c>
      <c r="B140" s="69">
        <v>191.25424326206272</v>
      </c>
      <c r="C140" s="71">
        <v>443.64861598427632</v>
      </c>
      <c r="D140" s="56">
        <f>((C140/C138)-1)*100</f>
        <v>-5.4379241641777654E-2</v>
      </c>
      <c r="E140" s="69">
        <v>199.05276274091261</v>
      </c>
      <c r="F140" s="71">
        <v>536.02422065316478</v>
      </c>
      <c r="G140" s="56">
        <f>((F140/F138)-1)*100</f>
        <v>-5.8876710078548111E-2</v>
      </c>
      <c r="H140" s="38">
        <v>205.49064360386265</v>
      </c>
      <c r="I140" s="71">
        <v>725.23394791538954</v>
      </c>
      <c r="J140" s="56">
        <f>((I140/I138)-1)*100</f>
        <v>-6.1466773868701363E-2</v>
      </c>
      <c r="K140" s="69">
        <v>219.3156138937735</v>
      </c>
      <c r="L140" s="109">
        <v>1345.1276884665051</v>
      </c>
      <c r="M140" s="56">
        <f>((L140/L138)-1)*100</f>
        <v>-5.5897370753332787E-2</v>
      </c>
      <c r="N140" s="69">
        <v>228.65733539900089</v>
      </c>
      <c r="O140" s="109">
        <v>2346.745899859297</v>
      </c>
      <c r="P140" s="56">
        <f>((O140/O138)-1)*100</f>
        <v>-5.5539709150287386E-2</v>
      </c>
    </row>
    <row r="141" spans="1:16" s="96" customFormat="1" ht="16.5" customHeight="1" x14ac:dyDescent="0.25">
      <c r="A141" s="97">
        <v>40211</v>
      </c>
      <c r="B141" s="69">
        <v>191.53811000020499</v>
      </c>
      <c r="C141" s="71">
        <v>444.30709593929743</v>
      </c>
      <c r="D141" s="56">
        <f t="shared" ref="D141:D150" si="50">((C141/C140)-1)*100</f>
        <v>0.14842375954677856</v>
      </c>
      <c r="E141" s="69">
        <v>199.72866949698769</v>
      </c>
      <c r="F141" s="71">
        <v>537.84435310031358</v>
      </c>
      <c r="G141" s="56">
        <f t="shared" ref="G141:G150" si="51">((F141/F140)-1)*100</f>
        <v>0.33956160505785871</v>
      </c>
      <c r="H141" s="38">
        <v>206.41253573417856</v>
      </c>
      <c r="I141" s="71">
        <v>728.48756305569736</v>
      </c>
      <c r="J141" s="56">
        <f t="shared" ref="J141:J150" si="52">((I141/I140)-1)*100</f>
        <v>0.44862973522681315</v>
      </c>
      <c r="K141" s="69">
        <v>220.68028189492702</v>
      </c>
      <c r="L141" s="109">
        <v>1353.4976019502069</v>
      </c>
      <c r="M141" s="56">
        <f t="shared" ref="M141:M150" si="53">((L141/L140)-1)*100</f>
        <v>0.62223932757221601</v>
      </c>
      <c r="N141" s="69">
        <v>230.54938112709408</v>
      </c>
      <c r="O141" s="109">
        <v>2366.1642602937045</v>
      </c>
      <c r="P141" s="56">
        <f t="shared" ref="P141:P150" si="54">((O141/O140)-1)*100</f>
        <v>0.82745901188414628</v>
      </c>
    </row>
    <row r="142" spans="1:16" s="96" customFormat="1" ht="16.5" customHeight="1" x14ac:dyDescent="0.25">
      <c r="A142" s="97">
        <v>40240</v>
      </c>
      <c r="B142" s="69">
        <v>191.80702536857459</v>
      </c>
      <c r="C142" s="71">
        <v>444.93089350299692</v>
      </c>
      <c r="D142" s="56">
        <f t="shared" si="50"/>
        <v>0.14039783955750451</v>
      </c>
      <c r="E142" s="69">
        <v>200.07573456460574</v>
      </c>
      <c r="F142" s="71">
        <v>538.77895596552503</v>
      </c>
      <c r="G142" s="56">
        <f t="shared" si="51"/>
        <v>0.17376827697903607</v>
      </c>
      <c r="H142" s="38">
        <v>206.82153487393296</v>
      </c>
      <c r="I142" s="71">
        <v>729.93103539884657</v>
      </c>
      <c r="J142" s="56">
        <f t="shared" si="52"/>
        <v>0.1981464634886132</v>
      </c>
      <c r="K142" s="69">
        <v>221.10135729992328</v>
      </c>
      <c r="L142" s="109">
        <v>1356.0801822605492</v>
      </c>
      <c r="M142" s="56">
        <f t="shared" si="53"/>
        <v>0.19080789700856027</v>
      </c>
      <c r="N142" s="69">
        <v>230.98524079691828</v>
      </c>
      <c r="O142" s="109">
        <v>2370.6375560718134</v>
      </c>
      <c r="P142" s="56">
        <f t="shared" si="54"/>
        <v>0.18905263058759392</v>
      </c>
    </row>
    <row r="143" spans="1:16" s="96" customFormat="1" ht="16.5" customHeight="1" x14ac:dyDescent="0.25">
      <c r="A143" s="97">
        <v>40272</v>
      </c>
      <c r="B143" s="69">
        <v>193.5537129043116</v>
      </c>
      <c r="C143" s="71">
        <v>448.98264939907335</v>
      </c>
      <c r="D143" s="56">
        <f t="shared" si="50"/>
        <v>0.91064836253029746</v>
      </c>
      <c r="E143" s="69">
        <v>202.31172445268786</v>
      </c>
      <c r="F143" s="71">
        <v>544.80019737229509</v>
      </c>
      <c r="G143" s="56">
        <f t="shared" si="51"/>
        <v>1.1175717499915416</v>
      </c>
      <c r="H143" s="38">
        <v>209.18201180144604</v>
      </c>
      <c r="I143" s="71">
        <v>738.26181859695475</v>
      </c>
      <c r="J143" s="56">
        <f t="shared" si="52"/>
        <v>1.1413109998201554</v>
      </c>
      <c r="K143" s="69">
        <v>223.91004698813859</v>
      </c>
      <c r="L143" s="109">
        <v>1373.3067089124943</v>
      </c>
      <c r="M143" s="56">
        <f t="shared" si="53"/>
        <v>1.270317705198587</v>
      </c>
      <c r="N143" s="69">
        <v>234.58892096125251</v>
      </c>
      <c r="O143" s="109">
        <v>2407.6226877112531</v>
      </c>
      <c r="P143" s="56">
        <f t="shared" si="54"/>
        <v>1.5601343843014481</v>
      </c>
    </row>
    <row r="144" spans="1:16" s="96" customFormat="1" ht="16.5" customHeight="1" x14ac:dyDescent="0.25">
      <c r="A144" s="97">
        <v>40303</v>
      </c>
      <c r="B144" s="69">
        <v>199.87921779828551</v>
      </c>
      <c r="C144" s="71">
        <v>463.65579569767874</v>
      </c>
      <c r="D144" s="56">
        <f t="shared" si="50"/>
        <v>3.2680876016577098</v>
      </c>
      <c r="E144" s="69">
        <v>207.91362388887575</v>
      </c>
      <c r="F144" s="71">
        <v>559.88541265950221</v>
      </c>
      <c r="G144" s="56">
        <f t="shared" si="51"/>
        <v>2.7689445341552377</v>
      </c>
      <c r="H144" s="38">
        <v>214.58672844757311</v>
      </c>
      <c r="I144" s="71">
        <v>757.33657510115336</v>
      </c>
      <c r="J144" s="56">
        <f t="shared" si="52"/>
        <v>2.5837387257070521</v>
      </c>
      <c r="K144" s="69">
        <v>228.98747395771011</v>
      </c>
      <c r="L144" s="109">
        <v>1404.44807400584</v>
      </c>
      <c r="M144" s="56">
        <f t="shared" si="53"/>
        <v>2.2676190898394566</v>
      </c>
      <c r="N144" s="69">
        <v>238.64291716889616</v>
      </c>
      <c r="O144" s="109">
        <v>2449.2294831448298</v>
      </c>
      <c r="P144" s="56">
        <f t="shared" si="54"/>
        <v>1.7281277355435387</v>
      </c>
    </row>
    <row r="145" spans="1:16" s="96" customFormat="1" ht="16.5" customHeight="1" x14ac:dyDescent="0.25">
      <c r="A145" s="97">
        <v>40335</v>
      </c>
      <c r="B145" s="69">
        <v>200.90648322385309</v>
      </c>
      <c r="C145" s="71">
        <v>466.03872261489789</v>
      </c>
      <c r="D145" s="56">
        <f t="shared" si="50"/>
        <v>0.51394308867280802</v>
      </c>
      <c r="E145" s="69">
        <v>208.96185083825347</v>
      </c>
      <c r="F145" s="71">
        <v>562.70815686998651</v>
      </c>
      <c r="G145" s="56">
        <f t="shared" si="51"/>
        <v>0.50416462845066512</v>
      </c>
      <c r="H145" s="38">
        <v>215.59564209934962</v>
      </c>
      <c r="I145" s="71">
        <v>760.89731352676347</v>
      </c>
      <c r="J145" s="56">
        <f t="shared" si="52"/>
        <v>0.47016591337010194</v>
      </c>
      <c r="K145" s="69">
        <v>229.82550034602943</v>
      </c>
      <c r="L145" s="109">
        <v>1409.587938325486</v>
      </c>
      <c r="M145" s="56">
        <f t="shared" si="53"/>
        <v>0.36597040608170595</v>
      </c>
      <c r="N145" s="69">
        <v>239.38959386065295</v>
      </c>
      <c r="O145" s="109">
        <v>2456.8927425012071</v>
      </c>
      <c r="P145" s="56">
        <f t="shared" si="54"/>
        <v>0.31288449731290413</v>
      </c>
    </row>
    <row r="146" spans="1:16" s="96" customFormat="1" ht="16.5" customHeight="1" x14ac:dyDescent="0.25">
      <c r="A146" s="97">
        <v>40366</v>
      </c>
      <c r="B146" s="69">
        <v>203.49997094720538</v>
      </c>
      <c r="C146" s="71">
        <v>472.05478385052163</v>
      </c>
      <c r="D146" s="56">
        <f t="shared" si="50"/>
        <v>1.2908929974462691</v>
      </c>
      <c r="E146" s="69">
        <v>211.71633852216226</v>
      </c>
      <c r="F146" s="71">
        <v>570.12564806043906</v>
      </c>
      <c r="G146" s="56">
        <f t="shared" si="51"/>
        <v>1.3181773002388431</v>
      </c>
      <c r="H146" s="38">
        <v>218.50733677224869</v>
      </c>
      <c r="I146" s="71">
        <v>771.17349829954355</v>
      </c>
      <c r="J146" s="56">
        <f t="shared" si="52"/>
        <v>1.3505350314814368</v>
      </c>
      <c r="K146" s="69">
        <v>233.12088449697742</v>
      </c>
      <c r="L146" s="109">
        <v>1429.7995064253334</v>
      </c>
      <c r="M146" s="56">
        <f t="shared" si="53"/>
        <v>1.4338635817115142</v>
      </c>
      <c r="N146" s="69">
        <v>242.95710762894007</v>
      </c>
      <c r="O146" s="109">
        <v>2493.506692776672</v>
      </c>
      <c r="P146" s="56">
        <f t="shared" si="54"/>
        <v>1.4902543217328423</v>
      </c>
    </row>
    <row r="147" spans="1:16" s="96" customFormat="1" ht="16.5" customHeight="1" x14ac:dyDescent="0.25">
      <c r="A147" s="97">
        <v>40398</v>
      </c>
      <c r="B147" s="69">
        <v>203.61830160976027</v>
      </c>
      <c r="C147" s="71">
        <v>472.32927310511587</v>
      </c>
      <c r="D147" s="56">
        <f t="shared" si="50"/>
        <v>5.8147754028725629E-2</v>
      </c>
      <c r="E147" s="69">
        <v>211.83972223540113</v>
      </c>
      <c r="F147" s="71">
        <v>570.45790498478152</v>
      </c>
      <c r="G147" s="56">
        <f t="shared" si="51"/>
        <v>5.827784199374797E-2</v>
      </c>
      <c r="H147" s="38">
        <v>218.63146727467458</v>
      </c>
      <c r="I147" s="71">
        <v>771.61158955641167</v>
      </c>
      <c r="J147" s="56">
        <f t="shared" si="52"/>
        <v>5.680839108632707E-2</v>
      </c>
      <c r="K147" s="69">
        <v>233.22346871818945</v>
      </c>
      <c r="L147" s="109">
        <v>1430.4286858708922</v>
      </c>
      <c r="M147" s="56">
        <f t="shared" si="53"/>
        <v>4.4004732323044138E-2</v>
      </c>
      <c r="N147" s="69">
        <v>243.04333266688352</v>
      </c>
      <c r="O147" s="109">
        <v>2494.3916337907267</v>
      </c>
      <c r="P147" s="56">
        <f t="shared" si="54"/>
        <v>3.548981908163551E-2</v>
      </c>
    </row>
    <row r="148" spans="1:16" s="96" customFormat="1" ht="16.5" customHeight="1" x14ac:dyDescent="0.25">
      <c r="A148" s="97">
        <v>40430</v>
      </c>
      <c r="B148" s="69">
        <v>204.25570503918934</v>
      </c>
      <c r="C148" s="71">
        <v>473.8078450022233</v>
      </c>
      <c r="D148" s="56">
        <f t="shared" si="50"/>
        <v>0.31303837837262094</v>
      </c>
      <c r="E148" s="69">
        <v>212.51685102908496</v>
      </c>
      <c r="F148" s="71">
        <v>572.28132822653083</v>
      </c>
      <c r="G148" s="56">
        <f t="shared" si="51"/>
        <v>0.31964203244723155</v>
      </c>
      <c r="H148" s="38">
        <v>219.31639078116444</v>
      </c>
      <c r="I148" s="71">
        <v>774.02887615360237</v>
      </c>
      <c r="J148" s="56">
        <f t="shared" si="52"/>
        <v>0.31327764252224721</v>
      </c>
      <c r="K148" s="69">
        <v>233.81491999936949</v>
      </c>
      <c r="L148" s="109">
        <v>1434.0562319473863</v>
      </c>
      <c r="M148" s="56">
        <f t="shared" si="53"/>
        <v>0.25359852695385765</v>
      </c>
      <c r="N148" s="69">
        <v>243.57696330225002</v>
      </c>
      <c r="O148" s="109">
        <v>2499.8683682388059</v>
      </c>
      <c r="P148" s="56">
        <f t="shared" si="54"/>
        <v>0.21956193140995062</v>
      </c>
    </row>
    <row r="149" spans="1:16" s="96" customFormat="1" ht="16.5" customHeight="1" x14ac:dyDescent="0.25">
      <c r="A149" s="97">
        <v>40461</v>
      </c>
      <c r="B149" s="69">
        <v>204.79313312869851</v>
      </c>
      <c r="C149" s="71">
        <v>475.05450611695272</v>
      </c>
      <c r="D149" s="56">
        <f t="shared" si="50"/>
        <v>0.26311533839706858</v>
      </c>
      <c r="E149" s="69">
        <v>213.04968893572362</v>
      </c>
      <c r="F149" s="71">
        <v>573.71619413699398</v>
      </c>
      <c r="G149" s="56">
        <f t="shared" si="51"/>
        <v>0.25072736776328153</v>
      </c>
      <c r="H149" s="38">
        <v>219.83366808394777</v>
      </c>
      <c r="I149" s="71">
        <v>775.85449241468996</v>
      </c>
      <c r="J149" s="56">
        <f t="shared" si="52"/>
        <v>0.23585893463815566</v>
      </c>
      <c r="K149" s="69">
        <v>234.20034719241033</v>
      </c>
      <c r="L149" s="109">
        <v>1436.4201712038875</v>
      </c>
      <c r="M149" s="56">
        <f t="shared" si="53"/>
        <v>0.16484285649602803</v>
      </c>
      <c r="N149" s="69">
        <v>243.85043251537672</v>
      </c>
      <c r="O149" s="109">
        <v>2502.6750254296762</v>
      </c>
      <c r="P149" s="56">
        <f t="shared" si="54"/>
        <v>0.11227219906972952</v>
      </c>
    </row>
    <row r="150" spans="1:16" s="96" customFormat="1" ht="16.5" customHeight="1" x14ac:dyDescent="0.25">
      <c r="A150" s="97">
        <v>40493</v>
      </c>
      <c r="B150" s="69">
        <v>204.74196872544297</v>
      </c>
      <c r="C150" s="71">
        <v>474.93582108123888</v>
      </c>
      <c r="D150" s="56">
        <f t="shared" si="50"/>
        <v>-2.4983456463545384E-2</v>
      </c>
      <c r="E150" s="69">
        <v>212.8750619971521</v>
      </c>
      <c r="F150" s="71">
        <v>573.24594560909657</v>
      </c>
      <c r="G150" s="56">
        <f t="shared" si="51"/>
        <v>-8.1965357210245227E-2</v>
      </c>
      <c r="H150" s="38">
        <v>219.63193232117831</v>
      </c>
      <c r="I150" s="71">
        <v>775.14251049131315</v>
      </c>
      <c r="J150" s="56">
        <f t="shared" si="52"/>
        <v>-9.1767455152691468E-2</v>
      </c>
      <c r="K150" s="69">
        <v>233.77438365982269</v>
      </c>
      <c r="L150" s="109">
        <v>1433.8076105576667</v>
      </c>
      <c r="M150" s="56">
        <f t="shared" si="53"/>
        <v>-0.18187997485660246</v>
      </c>
      <c r="N150" s="69">
        <v>243.11098193693104</v>
      </c>
      <c r="O150" s="109">
        <v>2495.0859288013612</v>
      </c>
      <c r="P150" s="56">
        <f t="shared" si="54"/>
        <v>-0.30323939589448345</v>
      </c>
    </row>
    <row r="151" spans="1:16" s="96" customFormat="1" ht="16.5" customHeight="1" x14ac:dyDescent="0.25">
      <c r="A151" s="97">
        <v>40524</v>
      </c>
      <c r="B151" s="69">
        <v>205.48625566887384</v>
      </c>
      <c r="C151" s="71">
        <v>476.66232851300254</v>
      </c>
      <c r="D151" s="56">
        <v>0.3635243658465459</v>
      </c>
      <c r="E151" s="69">
        <v>213.66760449929515</v>
      </c>
      <c r="F151" s="71">
        <v>575.38016354807928</v>
      </c>
      <c r="G151" s="56">
        <v>0.37230406169117547</v>
      </c>
      <c r="H151" s="38">
        <v>220.43759872316298</v>
      </c>
      <c r="I151" s="71">
        <v>777.98593253314846</v>
      </c>
      <c r="J151" s="56">
        <v>0.3668257131237862</v>
      </c>
      <c r="K151" s="69">
        <v>234.4691624893976</v>
      </c>
      <c r="L151" s="109">
        <v>1438.0688951257332</v>
      </c>
      <c r="M151" s="56">
        <v>0.29720058232980406</v>
      </c>
      <c r="N151" s="69">
        <v>243.73333044734775</v>
      </c>
      <c r="O151" s="109">
        <v>2501.4731886395616</v>
      </c>
      <c r="P151" s="56">
        <v>0.25599358180297127</v>
      </c>
    </row>
    <row r="152" spans="1:16" s="96" customFormat="1" ht="16.5" customHeight="1" x14ac:dyDescent="0.25">
      <c r="A152" s="26" t="s">
        <v>60</v>
      </c>
      <c r="B152" s="69"/>
      <c r="C152" s="71"/>
      <c r="D152" s="58">
        <f>((D140/100)+1)*((D141/100)+1)*((D142/100)+1)*((D143/100)+1)*((D144/100)+1)*((D145/100)+1)*((D146/100)+1)*((D147/100)+1)*((D148/100)+1)*((D149/100)+1)*((D150/100)+1)*((D151/100)+1)-1</f>
        <v>7.382984188200381E-2</v>
      </c>
      <c r="E152" s="69"/>
      <c r="F152" s="71"/>
      <c r="G152" s="58">
        <f>((G140/100)+1)*((G141/100)+1)*((G142/100)+1)*((G143/100)+1)*((G144/100)+1)*((G145/100)+1)*((G146/100)+1)*((G147/100)+1)*((G148/100)+1)*((G149/100)+1)*((G150/100)+1)*((G151/100)+1)-1</f>
        <v>7.2789953290970377E-2</v>
      </c>
      <c r="H152" s="38"/>
      <c r="I152" s="71"/>
      <c r="J152" s="58">
        <f>((J140/100)+1)*((J141/100)+1)*((J142/100)+1)*((J143/100)+1)*((J144/100)+1)*((J145/100)+1)*((J146/100)+1)*((J147/100)+1)*((J148/100)+1)*((J149/100)+1)*((J150/100)+1)*((J151/100)+1)-1</f>
        <v>7.2078509168157501E-2</v>
      </c>
      <c r="K152" s="69"/>
      <c r="L152" s="109"/>
      <c r="M152" s="58">
        <f>((M140/100)+1)*((M141/100)+1)*((M142/100)+1)*((M143/100)+1)*((M144/100)+1)*((M145/100)+1)*((M146/100)+1)*((M147/100)+1)*((M148/100)+1)*((M149/100)+1)*((M150/100)+1)*((M151/100)+1)-1</f>
        <v>6.849711350620602E-2</v>
      </c>
      <c r="N152" s="69"/>
      <c r="O152" s="109"/>
      <c r="P152" s="58">
        <f>((P140/100)+1)*((P141/100)+1)*((P142/100)+1)*((P143/100)+1)*((P144/100)+1)*((P145/100)+1)*((P146/100)+1)*((P147/100)+1)*((P148/100)+1)*((P149/100)+1)*((P150/100)+1)*((P151/100)+1)-1</f>
        <v>6.5340682114759518E-2</v>
      </c>
    </row>
    <row r="153" spans="1:16" s="96" customFormat="1" ht="16.5" customHeight="1" x14ac:dyDescent="0.25">
      <c r="A153" s="97">
        <v>40544</v>
      </c>
      <c r="B153" s="69">
        <v>205.75881134693756</v>
      </c>
      <c r="C153" s="71">
        <v>477.2945704297789</v>
      </c>
      <c r="D153" s="56">
        <f>((C153/C151)-1)*100</f>
        <v>0.1326393715124663</v>
      </c>
      <c r="E153" s="69">
        <v>214.10575218729679</v>
      </c>
      <c r="F153" s="71">
        <v>576.56004053023275</v>
      </c>
      <c r="G153" s="56">
        <f>((F153/F151)-1)*100</f>
        <v>0.20506042037975458</v>
      </c>
      <c r="H153" s="38">
        <v>220.95670057735239</v>
      </c>
      <c r="I153" s="71">
        <v>779.81798814639444</v>
      </c>
      <c r="J153" s="56">
        <f>((I153/I151)-1)*100</f>
        <v>0.23548698461433037</v>
      </c>
      <c r="K153" s="69">
        <v>235.16818221248383</v>
      </c>
      <c r="L153" s="109">
        <v>1442.3561903511561</v>
      </c>
      <c r="M153" s="56">
        <f>((L153/L151)-1)*100</f>
        <v>0.29812863903491138</v>
      </c>
      <c r="N153" s="69">
        <v>244.67811567566631</v>
      </c>
      <c r="O153" s="109">
        <v>2511.1696668082382</v>
      </c>
      <c r="P153" s="56">
        <f>((O153/O151)-1)*100</f>
        <v>0.387630705486397</v>
      </c>
    </row>
    <row r="154" spans="1:16" s="96" customFormat="1" ht="16.5" customHeight="1" x14ac:dyDescent="0.25">
      <c r="A154" s="97">
        <v>40576</v>
      </c>
      <c r="B154" s="69">
        <v>205.86083675712871</v>
      </c>
      <c r="C154" s="71">
        <v>477.53123671887403</v>
      </c>
      <c r="D154" s="56">
        <f t="shared" ref="D154:D164" si="55">((C154/C153)-1)*100</f>
        <v>4.95849531416237E-2</v>
      </c>
      <c r="E154" s="69">
        <v>214.17557202061508</v>
      </c>
      <c r="F154" s="71">
        <v>576.74805661815458</v>
      </c>
      <c r="G154" s="56">
        <f t="shared" ref="G154:G164" si="56">((F154/F153)-1)*100</f>
        <v>3.2609975493436139E-2</v>
      </c>
      <c r="H154" s="38">
        <v>221.0283703443985</v>
      </c>
      <c r="I154" s="71">
        <v>780.07093079716162</v>
      </c>
      <c r="J154" s="56">
        <f t="shared" ref="J154:J164" si="57">((I154/I153)-1)*100</f>
        <v>3.2436113889655616E-2</v>
      </c>
      <c r="K154" s="69">
        <v>235.13713462569083</v>
      </c>
      <c r="L154" s="109">
        <v>1442.1657662955504</v>
      </c>
      <c r="M154" s="56">
        <f t="shared" ref="M154:M164" si="58">((L154/L153)-1)*100</f>
        <v>-1.3202290590885735E-2</v>
      </c>
      <c r="N154" s="69">
        <v>244.51098347324259</v>
      </c>
      <c r="O154" s="109">
        <v>2509.4543629449799</v>
      </c>
      <c r="P154" s="56">
        <f t="shared" ref="P154:P161" si="59">((O154/O153)-1)*100</f>
        <v>-6.8306968100584342E-2</v>
      </c>
    </row>
    <row r="155" spans="1:16" s="96" customFormat="1" ht="16.5" customHeight="1" x14ac:dyDescent="0.25">
      <c r="A155" s="97">
        <v>40605</v>
      </c>
      <c r="B155" s="69">
        <v>206.34668117354144</v>
      </c>
      <c r="C155" s="71">
        <v>478.65824022608427</v>
      </c>
      <c r="D155" s="56">
        <f t="shared" si="55"/>
        <v>0.23600623803248233</v>
      </c>
      <c r="E155" s="69">
        <v>214.6996034755893</v>
      </c>
      <c r="F155" s="71">
        <v>578.15920785455273</v>
      </c>
      <c r="G155" s="56">
        <f t="shared" si="56"/>
        <v>0.24467377396513168</v>
      </c>
      <c r="H155" s="38">
        <v>221.5475074560436</v>
      </c>
      <c r="I155" s="71">
        <v>781.9031108438287</v>
      </c>
      <c r="J155" s="56">
        <f t="shared" si="57"/>
        <v>0.23487351910354004</v>
      </c>
      <c r="K155" s="69">
        <v>235.5230777582658</v>
      </c>
      <c r="L155" s="109">
        <v>1444.5328699621937</v>
      </c>
      <c r="M155" s="56">
        <f t="shared" si="58"/>
        <v>0.16413533880530462</v>
      </c>
      <c r="N155" s="69">
        <v>244.81699549940043</v>
      </c>
      <c r="O155" s="109">
        <v>2512.5950121021147</v>
      </c>
      <c r="P155" s="56">
        <f t="shared" si="59"/>
        <v>0.12515267077617409</v>
      </c>
    </row>
    <row r="156" spans="1:16" s="96" customFormat="1" ht="16.5" customHeight="1" x14ac:dyDescent="0.25">
      <c r="A156" s="97">
        <v>40637</v>
      </c>
      <c r="B156" s="69">
        <v>206.62958348835846</v>
      </c>
      <c r="C156" s="71">
        <v>479.31448302774299</v>
      </c>
      <c r="D156" s="56">
        <f t="shared" si="55"/>
        <v>0.13710049185589046</v>
      </c>
      <c r="E156" s="69">
        <v>215.02071348075711</v>
      </c>
      <c r="F156" s="71">
        <v>579.02391697937924</v>
      </c>
      <c r="G156" s="56">
        <f t="shared" si="56"/>
        <v>0.14956245841613036</v>
      </c>
      <c r="H156" s="38">
        <v>221.8987301438089</v>
      </c>
      <c r="I156" s="71">
        <v>783.14267393039199</v>
      </c>
      <c r="J156" s="56">
        <f t="shared" si="57"/>
        <v>0.1585315455805647</v>
      </c>
      <c r="K156" s="69">
        <v>235.93551741955221</v>
      </c>
      <c r="L156" s="109">
        <v>1447.0624846958115</v>
      </c>
      <c r="M156" s="56">
        <f t="shared" si="58"/>
        <v>0.17511645364525208</v>
      </c>
      <c r="N156" s="69">
        <v>245.28891142235997</v>
      </c>
      <c r="O156" s="109">
        <v>2517.4383588303144</v>
      </c>
      <c r="P156" s="56">
        <f t="shared" si="59"/>
        <v>0.19276272956332274</v>
      </c>
    </row>
    <row r="157" spans="1:16" s="96" customFormat="1" ht="16.5" customHeight="1" x14ac:dyDescent="0.25">
      <c r="A157" s="97">
        <v>40668</v>
      </c>
      <c r="B157" s="69">
        <v>215.54611792455077</v>
      </c>
      <c r="C157" s="71">
        <v>499.99798836870633</v>
      </c>
      <c r="D157" s="56">
        <f t="shared" si="55"/>
        <v>4.3152264480533553</v>
      </c>
      <c r="E157" s="69">
        <v>223.2534750529698</v>
      </c>
      <c r="F157" s="71">
        <v>601.19371530221167</v>
      </c>
      <c r="G157" s="56">
        <f t="shared" si="56"/>
        <v>3.8288225533906539</v>
      </c>
      <c r="H157" s="38">
        <v>229.94287759963419</v>
      </c>
      <c r="I157" s="71">
        <v>811.53271989398377</v>
      </c>
      <c r="J157" s="56">
        <f t="shared" si="57"/>
        <v>3.6251435285871159</v>
      </c>
      <c r="K157" s="69">
        <v>243.85942475869842</v>
      </c>
      <c r="L157" s="109">
        <v>1495.6621578950533</v>
      </c>
      <c r="M157" s="56">
        <f t="shared" si="58"/>
        <v>3.3585055043050094</v>
      </c>
      <c r="N157" s="69">
        <v>252.36326782779639</v>
      </c>
      <c r="O157" s="109">
        <v>2590.0435820987118</v>
      </c>
      <c r="P157" s="56">
        <f t="shared" si="59"/>
        <v>2.8840914024259146</v>
      </c>
    </row>
    <row r="158" spans="1:16" s="96" customFormat="1" ht="16.5" customHeight="1" x14ac:dyDescent="0.25">
      <c r="A158" s="97">
        <v>40700</v>
      </c>
      <c r="B158" s="69">
        <v>214.92245065765937</v>
      </c>
      <c r="C158" s="71">
        <v>498.55127997117319</v>
      </c>
      <c r="D158" s="56">
        <f t="shared" si="55"/>
        <v>-0.28934284360886409</v>
      </c>
      <c r="E158" s="69">
        <v>222.49917651794811</v>
      </c>
      <c r="F158" s="71">
        <v>599.16248358853238</v>
      </c>
      <c r="G158" s="56">
        <f t="shared" si="56"/>
        <v>-0.33786642507701581</v>
      </c>
      <c r="H158" s="38">
        <v>229.15496163030829</v>
      </c>
      <c r="I158" s="71">
        <v>808.75194409301162</v>
      </c>
      <c r="J158" s="56">
        <f t="shared" si="57"/>
        <v>-0.34265726233877469</v>
      </c>
      <c r="K158" s="69">
        <v>242.99472928161703</v>
      </c>
      <c r="L158" s="109">
        <v>1490.3587241464772</v>
      </c>
      <c r="M158" s="56">
        <f t="shared" si="58"/>
        <v>-0.35458768015097508</v>
      </c>
      <c r="N158" s="69">
        <v>251.32822798750794</v>
      </c>
      <c r="O158" s="109">
        <v>2579.420806769202</v>
      </c>
      <c r="P158" s="56">
        <f t="shared" si="59"/>
        <v>-0.41013886418475032</v>
      </c>
    </row>
    <row r="159" spans="1:16" s="96" customFormat="1" ht="16.5" customHeight="1" x14ac:dyDescent="0.25">
      <c r="A159" s="97">
        <v>40731</v>
      </c>
      <c r="B159" s="69">
        <v>214.84897958887447</v>
      </c>
      <c r="C159" s="71">
        <v>498.38085061271636</v>
      </c>
      <c r="D159" s="56">
        <f t="shared" si="55"/>
        <v>-3.4184920449242817E-2</v>
      </c>
      <c r="E159" s="69">
        <v>222.43959202189822</v>
      </c>
      <c r="F159" s="71">
        <v>599.00202998508382</v>
      </c>
      <c r="G159" s="56">
        <f t="shared" si="56"/>
        <v>-2.6779647899111136E-2</v>
      </c>
      <c r="H159" s="38">
        <v>229.10580642040409</v>
      </c>
      <c r="I159" s="71">
        <v>808.57846161072314</v>
      </c>
      <c r="J159" s="56">
        <f t="shared" si="57"/>
        <v>-2.1450641764209077E-2</v>
      </c>
      <c r="K159" s="69">
        <v>242.98118172673497</v>
      </c>
      <c r="L159" s="109">
        <v>1490.2756329754504</v>
      </c>
      <c r="M159" s="56">
        <f t="shared" si="58"/>
        <v>-5.5752463940739183E-3</v>
      </c>
      <c r="N159" s="69">
        <v>251.35036244591947</v>
      </c>
      <c r="O159" s="109">
        <v>2579.6479761684791</v>
      </c>
      <c r="P159" s="56">
        <f t="shared" si="59"/>
        <v>8.806992588450413E-3</v>
      </c>
    </row>
    <row r="160" spans="1:16" s="96" customFormat="1" ht="16.5" customHeight="1" x14ac:dyDescent="0.25">
      <c r="A160" s="97">
        <v>40763</v>
      </c>
      <c r="B160" s="69">
        <v>214.58834548786538</v>
      </c>
      <c r="C160" s="71">
        <v>497.77626293811744</v>
      </c>
      <c r="D160" s="56">
        <f t="shared" si="55"/>
        <v>-0.12131037415575863</v>
      </c>
      <c r="E160" s="69">
        <v>222.14536575687316</v>
      </c>
      <c r="F160" s="71">
        <v>598.20971541364008</v>
      </c>
      <c r="G160" s="56">
        <f t="shared" si="56"/>
        <v>-0.13227243511403364</v>
      </c>
      <c r="H160" s="38">
        <v>228.8157917363844</v>
      </c>
      <c r="I160" s="71">
        <v>807.55491868654758</v>
      </c>
      <c r="J160" s="56">
        <f t="shared" si="57"/>
        <v>-0.12658547967461242</v>
      </c>
      <c r="K160" s="69">
        <v>242.67936411181324</v>
      </c>
      <c r="L160" s="109">
        <v>1488.4244960523183</v>
      </c>
      <c r="M160" s="56">
        <f t="shared" si="58"/>
        <v>-0.12421439914683807</v>
      </c>
      <c r="N160" s="69">
        <v>250.9956729266496</v>
      </c>
      <c r="O160" s="109">
        <v>2576.0077423066737</v>
      </c>
      <c r="P160" s="56">
        <f t="shared" si="59"/>
        <v>-0.14111358973918353</v>
      </c>
    </row>
    <row r="161" spans="1:16" s="96" customFormat="1" ht="16.5" customHeight="1" x14ac:dyDescent="0.25">
      <c r="A161" s="97">
        <v>40795</v>
      </c>
      <c r="B161" s="69">
        <v>217.40827850502231</v>
      </c>
      <c r="C161" s="71">
        <v>504.31760476087527</v>
      </c>
      <c r="D161" s="56">
        <f t="shared" si="55"/>
        <v>1.3141128474362551</v>
      </c>
      <c r="E161" s="69">
        <v>224.75556833032971</v>
      </c>
      <c r="F161" s="71">
        <v>605.2386648284496</v>
      </c>
      <c r="G161" s="56">
        <f t="shared" si="56"/>
        <v>1.1749975357637332</v>
      </c>
      <c r="H161" s="38">
        <v>231.40392101551274</v>
      </c>
      <c r="I161" s="71">
        <v>816.68915069779223</v>
      </c>
      <c r="J161" s="56">
        <f t="shared" si="57"/>
        <v>1.1310973160935101</v>
      </c>
      <c r="K161" s="69">
        <v>245.21150205304482</v>
      </c>
      <c r="L161" s="109">
        <v>1503.9548488406836</v>
      </c>
      <c r="M161" s="56">
        <f t="shared" si="58"/>
        <v>1.0434088413322717</v>
      </c>
      <c r="N161" s="69">
        <v>253.19826567183793</v>
      </c>
      <c r="O161" s="109">
        <v>2598.6132952175867</v>
      </c>
      <c r="P161" s="56">
        <f t="shared" si="59"/>
        <v>0.87754211835835427</v>
      </c>
    </row>
    <row r="162" spans="1:16" s="96" customFormat="1" ht="16.5" customHeight="1" x14ac:dyDescent="0.25">
      <c r="A162" s="97">
        <v>40826</v>
      </c>
      <c r="B162" s="69">
        <v>217.43644809034484</v>
      </c>
      <c r="C162" s="71">
        <v>504.37525379472902</v>
      </c>
      <c r="D162" s="56">
        <f t="shared" si="55"/>
        <v>1.1431096854352951E-2</v>
      </c>
      <c r="E162" s="69">
        <v>224.71418162368795</v>
      </c>
      <c r="F162" s="71">
        <v>605.12721559826764</v>
      </c>
      <c r="G162" s="56">
        <f t="shared" si="56"/>
        <v>-1.8414096233188015E-2</v>
      </c>
      <c r="H162" s="38">
        <v>231.3494920679988</v>
      </c>
      <c r="I162" s="71">
        <v>816.49705572064806</v>
      </c>
      <c r="J162" s="56">
        <f t="shared" si="57"/>
        <v>-2.3521186363262281E-2</v>
      </c>
      <c r="K162" s="69">
        <v>245.01212007756999</v>
      </c>
      <c r="L162" s="109">
        <v>1502.7319800670894</v>
      </c>
      <c r="M162" s="56">
        <f t="shared" si="58"/>
        <v>-8.1310205192453022E-2</v>
      </c>
      <c r="N162" s="69">
        <v>252.80138454396632</v>
      </c>
      <c r="O162" s="109">
        <v>2594.5400422955277</v>
      </c>
      <c r="P162" s="56">
        <f>((O162/O161)-1)*100</f>
        <v>-0.15674717471643174</v>
      </c>
    </row>
    <row r="163" spans="1:16" s="96" customFormat="1" ht="16.5" customHeight="1" x14ac:dyDescent="0.25">
      <c r="A163" s="97">
        <v>40858</v>
      </c>
      <c r="B163" s="69">
        <v>217.6317236282361</v>
      </c>
      <c r="C163" s="71">
        <v>504.83592591271707</v>
      </c>
      <c r="D163" s="56">
        <f t="shared" si="55"/>
        <v>9.133519428681236E-2</v>
      </c>
      <c r="E163" s="69">
        <v>224.92629273552177</v>
      </c>
      <c r="F163" s="71">
        <v>605.69840432153387</v>
      </c>
      <c r="G163" s="56">
        <f t="shared" si="56"/>
        <v>9.4391511163727237E-2</v>
      </c>
      <c r="H163" s="38">
        <v>231.56734515963689</v>
      </c>
      <c r="I163" s="71">
        <v>817.2659202049058</v>
      </c>
      <c r="J163" s="56">
        <f t="shared" si="57"/>
        <v>9.416622863129831E-2</v>
      </c>
      <c r="K163" s="69">
        <v>245.20688301819223</v>
      </c>
      <c r="L163" s="109">
        <v>1503.9265189303599</v>
      </c>
      <c r="M163" s="56">
        <f t="shared" si="58"/>
        <v>7.9491145401533458E-2</v>
      </c>
      <c r="N163" s="69">
        <v>252.98442129410861</v>
      </c>
      <c r="O163" s="109">
        <v>2596.4185770128611</v>
      </c>
      <c r="P163" s="56">
        <f>((O163/O162)-1)*100</f>
        <v>7.2403381204755313E-2</v>
      </c>
    </row>
    <row r="164" spans="1:16" s="96" customFormat="1" ht="16.5" customHeight="1" x14ac:dyDescent="0.25">
      <c r="A164" s="97">
        <v>40889</v>
      </c>
      <c r="B164" s="69">
        <v>217.76938163034006</v>
      </c>
      <c r="C164" s="71">
        <v>505.15524840758536</v>
      </c>
      <c r="D164" s="56">
        <f t="shared" si="55"/>
        <v>6.3252727961260469E-2</v>
      </c>
      <c r="E164" s="69">
        <v>225.08381760683852</v>
      </c>
      <c r="F164" s="71">
        <v>606.12259911902561</v>
      </c>
      <c r="G164" s="56">
        <f t="shared" si="56"/>
        <v>7.0033996204243998E-2</v>
      </c>
      <c r="H164" s="38">
        <v>231.7341175845867</v>
      </c>
      <c r="I164" s="71">
        <v>817.85450673141906</v>
      </c>
      <c r="J164" s="56">
        <f t="shared" si="57"/>
        <v>7.2018973501997152E-2</v>
      </c>
      <c r="K164" s="69">
        <v>245.36770197959737</v>
      </c>
      <c r="L164" s="109">
        <v>1504.9128693044888</v>
      </c>
      <c r="M164" s="56">
        <f t="shared" si="58"/>
        <v>6.5585011083557632E-2</v>
      </c>
      <c r="N164" s="69">
        <v>253.14874372404194</v>
      </c>
      <c r="O164" s="109">
        <v>2598.1050437427739</v>
      </c>
      <c r="P164" s="56">
        <f>((O164/O163)-1)*100</f>
        <v>6.4953576624504628E-2</v>
      </c>
    </row>
    <row r="165" spans="1:16" s="96" customFormat="1" ht="16.5" customHeight="1" x14ac:dyDescent="0.25">
      <c r="A165" s="26" t="s">
        <v>61</v>
      </c>
      <c r="B165" s="69"/>
      <c r="C165" s="71"/>
      <c r="D165" s="58">
        <f>((D153/100)+1)*((D154/100)+1)*((D155/100)+1)*((D156/100)+1)*((D157/100)+1)*((D158/100)+1)*((D159/100)+1)*((D160/100)+1)*((D161/100)+1)*((D162/100)+1)*((D163/100)+1)*((D164/100)+1)-1</f>
        <v>5.97759004439673E-2</v>
      </c>
      <c r="E165" s="69"/>
      <c r="F165" s="71"/>
      <c r="G165" s="58">
        <f>((G153/100)+1)*((G154/100)+1)*((G155/100)+1)*((G156/100)+1)*((G157/100)+1)*((G158/100)+1)*((G159/100)+1)*((G160/100)+1)*((G161/100)+1)*((G162/100)+1)*((G163/100)+1)*((G164/100)+1)-1</f>
        <v>5.342978002816956E-2</v>
      </c>
      <c r="H165" s="38"/>
      <c r="I165" s="71"/>
      <c r="J165" s="58">
        <f>((J153/100)+1)*((J154/100)+1)*((J155/100)+1)*((J156/100)+1)*((J157/100)+1)*((J158/100)+1)*((J159/100)+1)*((J160/100)+1)*((J161/100)+1)*((J162/100)+1)*((J163/100)+1)*((J164/100)+1)-1</f>
        <v>5.1245880588685289E-2</v>
      </c>
      <c r="K165" s="69"/>
      <c r="L165" s="109"/>
      <c r="M165" s="58">
        <f>((M153/100)+1)*((M154/100)+1)*((M155/100)+1)*((M156/100)+1)*((M157/100)+1)*((M158/100)+1)*((M159/100)+1)*((M160/100)+1)*((M161/100)+1)*((M162/100)+1)*((M163/100)+1)*((M164/100)+1)-1</f>
        <v>4.6481760648129589E-2</v>
      </c>
      <c r="N165" s="69"/>
      <c r="O165" s="58"/>
      <c r="P165" s="58">
        <f>((P153/100)+1)*((P154/100)+1)*((P155/100)+1)*((P156/100)+1)*((P157/100)+1)*((P158/100)+1)*((P159/100)+1)*((P160/100)+1)*((P161/100)+1)*((P162/100)+1)*((P163/100)+1)*((P164/100)+1)-1</f>
        <v>3.8629978343188709E-2</v>
      </c>
    </row>
    <row r="166" spans="1:16" s="96" customFormat="1" ht="16.5" customHeight="1" x14ac:dyDescent="0.25">
      <c r="A166" s="97">
        <v>40909</v>
      </c>
      <c r="B166" s="69">
        <v>218.29197739946468</v>
      </c>
      <c r="C166" s="71">
        <v>506.36750328746109</v>
      </c>
      <c r="D166" s="56">
        <f>((C166/C164)-1)*100</f>
        <v>0.23997669700495106</v>
      </c>
      <c r="E166" s="69">
        <v>227.02845901230938</v>
      </c>
      <c r="F166" s="71">
        <v>611.35927546284586</v>
      </c>
      <c r="G166" s="56">
        <f>((F166/F164)-1)*100</f>
        <v>0.86396322318811336</v>
      </c>
      <c r="H166" s="38">
        <v>234.50836050300791</v>
      </c>
      <c r="I166" s="71">
        <v>827.64558582347513</v>
      </c>
      <c r="J166" s="56">
        <f>((I166/I164)-1)*100</f>
        <v>1.1971663677915467</v>
      </c>
      <c r="K166" s="69">
        <v>249.99865916939657</v>
      </c>
      <c r="L166" s="109">
        <v>1533.3159028573991</v>
      </c>
      <c r="M166" s="56">
        <f>((L166/L164)-1)*100</f>
        <v>1.887354021102694</v>
      </c>
      <c r="N166" s="69">
        <v>260.01468908560736</v>
      </c>
      <c r="O166" s="109">
        <v>2668.5713119593415</v>
      </c>
      <c r="P166" s="56">
        <f>((O166/O164)-1)*100</f>
        <v>2.7122178291550281</v>
      </c>
    </row>
    <row r="167" spans="1:16" s="96" customFormat="1" ht="16.5" customHeight="1" x14ac:dyDescent="0.25">
      <c r="A167" s="97">
        <v>40941</v>
      </c>
      <c r="B167" s="69">
        <v>218.33059347865347</v>
      </c>
      <c r="C167" s="71">
        <v>506.45708022857696</v>
      </c>
      <c r="D167" s="56">
        <f t="shared" ref="D167:D176" si="60">((C167/C166)-1)*100</f>
        <v>1.7690104624468184E-2</v>
      </c>
      <c r="E167" s="69">
        <v>227.01605801402866</v>
      </c>
      <c r="F167" s="71">
        <v>611.32588112384133</v>
      </c>
      <c r="G167" s="56">
        <f t="shared" ref="G167:G176" si="61">((F167/F166)-1)*100</f>
        <v>-5.4623100269934888E-3</v>
      </c>
      <c r="H167" s="38">
        <v>234.45944803201974</v>
      </c>
      <c r="I167" s="71">
        <v>827.47296003470467</v>
      </c>
      <c r="J167" s="56">
        <f t="shared" ref="J167:J176" si="62">((I167/I166)-1)*100</f>
        <v>-2.0857452963840561E-2</v>
      </c>
      <c r="K167" s="69">
        <v>249.8784666001562</v>
      </c>
      <c r="L167" s="109">
        <v>1532.5787261923967</v>
      </c>
      <c r="M167" s="56">
        <f t="shared" ref="M167:M176" si="63">((L167/L166)-1)*100</f>
        <v>-4.8077285550129911E-2</v>
      </c>
      <c r="N167" s="69">
        <v>259.8185374391029</v>
      </c>
      <c r="O167" s="109">
        <v>2666.558177014942</v>
      </c>
      <c r="P167" s="56">
        <f t="shared" ref="P167:P176" si="64">((O167/O166)-1)*100</f>
        <v>-7.5438678943207105E-2</v>
      </c>
    </row>
    <row r="168" spans="1:16" s="96" customFormat="1" ht="16.5" customHeight="1" x14ac:dyDescent="0.25">
      <c r="A168" s="97">
        <v>40971</v>
      </c>
      <c r="B168" s="69">
        <v>220.19318106929921</v>
      </c>
      <c r="C168" s="71">
        <v>510.77768714764647</v>
      </c>
      <c r="D168" s="56">
        <f>((C168/C167)-1)*100</f>
        <v>0.85310425853253324</v>
      </c>
      <c r="E168" s="69">
        <v>230.56611172822784</v>
      </c>
      <c r="F168" s="71">
        <v>620.88573223682147</v>
      </c>
      <c r="G168" s="56">
        <f t="shared" si="61"/>
        <v>1.5637896919079575</v>
      </c>
      <c r="H168" s="38">
        <v>238.86364334068355</v>
      </c>
      <c r="I168" s="71">
        <v>843.01659693746376</v>
      </c>
      <c r="J168" s="56">
        <f t="shared" si="62"/>
        <v>1.8784465056244537</v>
      </c>
      <c r="K168" s="69">
        <v>256.31899292078651</v>
      </c>
      <c r="L168" s="109">
        <v>1572.0803837732985</v>
      </c>
      <c r="M168" s="56">
        <f t="shared" si="63"/>
        <v>2.5774635198702933</v>
      </c>
      <c r="N168" s="69">
        <v>268.92142571252037</v>
      </c>
      <c r="O168" s="109">
        <v>2759.9825392609346</v>
      </c>
      <c r="P168" s="56">
        <f t="shared" si="64"/>
        <v>3.5035561215685185</v>
      </c>
    </row>
    <row r="169" spans="1:16" s="96" customFormat="1" ht="16.5" customHeight="1" x14ac:dyDescent="0.25">
      <c r="A169" s="97">
        <v>41003</v>
      </c>
      <c r="B169" s="69">
        <v>220.36929809510994</v>
      </c>
      <c r="C169" s="71">
        <v>511.18622226519227</v>
      </c>
      <c r="D169" s="56">
        <f t="shared" si="60"/>
        <v>7.9982960850766283E-2</v>
      </c>
      <c r="E169" s="69">
        <v>230.54860766201833</v>
      </c>
      <c r="F169" s="71">
        <v>620.83859597345588</v>
      </c>
      <c r="G169" s="56">
        <f t="shared" si="61"/>
        <v>-7.5917775072320559E-3</v>
      </c>
      <c r="H169" s="38">
        <v>238.72309784688088</v>
      </c>
      <c r="I169" s="71">
        <v>842.52057258548041</v>
      </c>
      <c r="J169" s="56">
        <f t="shared" si="62"/>
        <v>-5.8839215477524132E-2</v>
      </c>
      <c r="K169" s="69">
        <v>255.87700025672964</v>
      </c>
      <c r="L169" s="109">
        <v>1569.3695117110387</v>
      </c>
      <c r="M169" s="56">
        <f t="shared" si="63"/>
        <v>-0.17243851461037352</v>
      </c>
      <c r="N169" s="69">
        <v>268.14108573323006</v>
      </c>
      <c r="O169" s="109">
        <v>2751.9737883336998</v>
      </c>
      <c r="P169" s="56">
        <f t="shared" si="64"/>
        <v>-0.29017397078821006</v>
      </c>
    </row>
    <row r="170" spans="1:16" s="96" customFormat="1" ht="16.5" customHeight="1" x14ac:dyDescent="0.25">
      <c r="A170" s="97">
        <v>41034</v>
      </c>
      <c r="B170" s="69">
        <v>229.5676590922705</v>
      </c>
      <c r="C170" s="71">
        <v>532.52347500327835</v>
      </c>
      <c r="D170" s="56">
        <f t="shared" si="60"/>
        <v>4.1740664768967095</v>
      </c>
      <c r="E170" s="69">
        <v>239.2105607057039</v>
      </c>
      <c r="F170" s="71">
        <v>644.16415330630855</v>
      </c>
      <c r="G170" s="56">
        <f t="shared" si="61"/>
        <v>3.7571049036149162</v>
      </c>
      <c r="H170" s="38">
        <v>247.27227463041064</v>
      </c>
      <c r="I170" s="71">
        <v>872.69300828089001</v>
      </c>
      <c r="J170" s="56">
        <f t="shared" si="62"/>
        <v>3.5812105576031428</v>
      </c>
      <c r="K170" s="69">
        <v>264.38653407309579</v>
      </c>
      <c r="L170" s="109">
        <v>1621.5610057369968</v>
      </c>
      <c r="M170" s="56">
        <f t="shared" si="63"/>
        <v>3.3256345071375204</v>
      </c>
      <c r="N170" s="69">
        <v>275.94248272197405</v>
      </c>
      <c r="O170" s="109">
        <v>2832.0407425145609</v>
      </c>
      <c r="P170" s="56">
        <f t="shared" si="64"/>
        <v>2.9094373834621878</v>
      </c>
    </row>
    <row r="171" spans="1:16" s="96" customFormat="1" ht="16.5" customHeight="1" x14ac:dyDescent="0.25">
      <c r="A171" s="97">
        <v>41066</v>
      </c>
      <c r="B171" s="69">
        <v>229.94347366097679</v>
      </c>
      <c r="C171" s="71">
        <v>533.39524448890916</v>
      </c>
      <c r="D171" s="56">
        <f t="shared" si="60"/>
        <v>0.16370536258996093</v>
      </c>
      <c r="E171" s="69">
        <v>239.62433241128781</v>
      </c>
      <c r="F171" s="71">
        <v>645.2783888133165</v>
      </c>
      <c r="G171" s="56">
        <f t="shared" si="61"/>
        <v>0.17297384545367223</v>
      </c>
      <c r="H171" s="38">
        <v>247.7008084839494</v>
      </c>
      <c r="I171" s="71">
        <v>874.2054240919789</v>
      </c>
      <c r="J171" s="56">
        <f t="shared" si="62"/>
        <v>0.17330444918632892</v>
      </c>
      <c r="K171" s="69">
        <v>264.77765469265177</v>
      </c>
      <c r="L171" s="109">
        <v>1623.959864466452</v>
      </c>
      <c r="M171" s="56">
        <f t="shared" si="63"/>
        <v>0.14793515143545211</v>
      </c>
      <c r="N171" s="69">
        <v>276.31894066324548</v>
      </c>
      <c r="O171" s="109">
        <v>2835.9043890868725</v>
      </c>
      <c r="P171" s="56">
        <f t="shared" si="64"/>
        <v>0.13642623548137944</v>
      </c>
    </row>
    <row r="172" spans="1:16" s="96" customFormat="1" ht="16.5" customHeight="1" x14ac:dyDescent="0.25">
      <c r="A172" s="97">
        <v>41097</v>
      </c>
      <c r="B172" s="69">
        <v>233.16156667568404</v>
      </c>
      <c r="C172" s="71">
        <v>540.86019003852107</v>
      </c>
      <c r="D172" s="56">
        <f t="shared" si="60"/>
        <v>1.3995148300890214</v>
      </c>
      <c r="E172" s="69">
        <v>243.20536337666289</v>
      </c>
      <c r="F172" s="71">
        <v>654.92165779345351</v>
      </c>
      <c r="G172" s="56">
        <f t="shared" si="61"/>
        <v>1.4944354479112798</v>
      </c>
      <c r="H172" s="38">
        <v>251.55070204602285</v>
      </c>
      <c r="I172" s="71">
        <v>887.79277511735711</v>
      </c>
      <c r="J172" s="56">
        <f t="shared" si="62"/>
        <v>1.5542515123937894</v>
      </c>
      <c r="K172" s="69">
        <v>269.23391420851118</v>
      </c>
      <c r="L172" s="109">
        <v>1651.2914253861325</v>
      </c>
      <c r="M172" s="56">
        <f t="shared" si="63"/>
        <v>1.683019483283843</v>
      </c>
      <c r="N172" s="69">
        <v>281.32633192814535</v>
      </c>
      <c r="O172" s="109">
        <v>2887.2960267065</v>
      </c>
      <c r="P172" s="56">
        <f t="shared" si="64"/>
        <v>1.8121780768559415</v>
      </c>
    </row>
    <row r="173" spans="1:16" s="96" customFormat="1" ht="16.5" customHeight="1" x14ac:dyDescent="0.25">
      <c r="A173" s="97">
        <v>41129</v>
      </c>
      <c r="B173" s="69">
        <v>234.04181111494364</v>
      </c>
      <c r="C173" s="71">
        <v>542.90207533499665</v>
      </c>
      <c r="D173" s="56">
        <f t="shared" si="60"/>
        <v>0.37752552953289609</v>
      </c>
      <c r="E173" s="69">
        <v>244.18156322496796</v>
      </c>
      <c r="F173" s="71">
        <v>657.55044201972692</v>
      </c>
      <c r="G173" s="56">
        <f t="shared" si="61"/>
        <v>0.40138911196343496</v>
      </c>
      <c r="H173" s="38">
        <v>252.5673537873119</v>
      </c>
      <c r="I173" s="71">
        <v>891.38082342485802</v>
      </c>
      <c r="J173" s="56">
        <f t="shared" si="62"/>
        <v>0.40415380796792189</v>
      </c>
      <c r="K173" s="69">
        <v>270.17012477945411</v>
      </c>
      <c r="L173" s="109">
        <v>1657.033482410036</v>
      </c>
      <c r="M173" s="56">
        <f t="shared" si="63"/>
        <v>0.3477312929521581</v>
      </c>
      <c r="N173" s="69">
        <v>282.2350476238696</v>
      </c>
      <c r="O173" s="109">
        <v>2896.6223176359267</v>
      </c>
      <c r="P173" s="56">
        <f t="shared" si="64"/>
        <v>0.32301124800373504</v>
      </c>
    </row>
    <row r="174" spans="1:16" s="96" customFormat="1" ht="16.5" customHeight="1" x14ac:dyDescent="0.25">
      <c r="A174" s="97">
        <v>41161</v>
      </c>
      <c r="B174" s="69">
        <v>234.83632676999696</v>
      </c>
      <c r="C174" s="71">
        <v>544.74509729743886</v>
      </c>
      <c r="D174" s="56">
        <f t="shared" si="60"/>
        <v>0.33947594716874363</v>
      </c>
      <c r="E174" s="69">
        <v>244.97552165623904</v>
      </c>
      <c r="F174" s="71">
        <v>659.6884728789471</v>
      </c>
      <c r="G174" s="56">
        <f t="shared" si="61"/>
        <v>0.32515085118838272</v>
      </c>
      <c r="H174" s="38">
        <v>253.35453421384116</v>
      </c>
      <c r="I174" s="71">
        <v>894.15900328960208</v>
      </c>
      <c r="J174" s="56">
        <f t="shared" si="62"/>
        <v>0.31167148672435196</v>
      </c>
      <c r="K174" s="69">
        <v>270.79821540560215</v>
      </c>
      <c r="L174" s="109">
        <v>1660.8857484530145</v>
      </c>
      <c r="M174" s="56">
        <f t="shared" si="63"/>
        <v>0.23247967430179983</v>
      </c>
      <c r="N174" s="69">
        <v>282.71458368427801</v>
      </c>
      <c r="O174" s="109">
        <v>2901.5438710233761</v>
      </c>
      <c r="P174" s="56">
        <f t="shared" si="64"/>
        <v>0.16990663081910551</v>
      </c>
    </row>
    <row r="175" spans="1:16" s="96" customFormat="1" ht="16.5" customHeight="1" x14ac:dyDescent="0.25">
      <c r="A175" s="97">
        <v>41192</v>
      </c>
      <c r="B175" s="69">
        <v>235.33980151898095</v>
      </c>
      <c r="C175" s="71">
        <v>545.91299753201679</v>
      </c>
      <c r="D175" s="56">
        <f t="shared" si="60"/>
        <v>0.21439389548838506</v>
      </c>
      <c r="E175" s="69">
        <v>245.6986008630754</v>
      </c>
      <c r="F175" s="71">
        <v>661.63563484232782</v>
      </c>
      <c r="G175" s="56">
        <f t="shared" si="61"/>
        <v>0.2951638604329565</v>
      </c>
      <c r="H175" s="38">
        <v>254.20287281450803</v>
      </c>
      <c r="I175" s="71">
        <v>897.15302745411191</v>
      </c>
      <c r="J175" s="56">
        <f t="shared" si="62"/>
        <v>0.33484247807100687</v>
      </c>
      <c r="K175" s="69">
        <v>271.82048050910316</v>
      </c>
      <c r="L175" s="109">
        <v>1667.1556034408052</v>
      </c>
      <c r="M175" s="56">
        <f t="shared" si="63"/>
        <v>0.3775006796000735</v>
      </c>
      <c r="N175" s="69">
        <v>283.97703754113212</v>
      </c>
      <c r="O175" s="109">
        <v>2914.5006318776223</v>
      </c>
      <c r="P175" s="56">
        <f t="shared" si="64"/>
        <v>0.44654712905223271</v>
      </c>
    </row>
    <row r="176" spans="1:16" s="96" customFormat="1" ht="16.5" customHeight="1" x14ac:dyDescent="0.25">
      <c r="A176" s="97">
        <v>41224</v>
      </c>
      <c r="B176" s="69">
        <v>235.50027970445774</v>
      </c>
      <c r="C176" s="71">
        <v>546.28525554662667</v>
      </c>
      <c r="D176" s="56">
        <f t="shared" si="60"/>
        <v>6.8189989301004061E-2</v>
      </c>
      <c r="E176" s="69">
        <v>246.02052058379709</v>
      </c>
      <c r="F176" s="71">
        <v>662.50252442997612</v>
      </c>
      <c r="G176" s="56">
        <f t="shared" si="61"/>
        <v>0.131022203460196</v>
      </c>
      <c r="H176" s="38">
        <v>254.60867313459596</v>
      </c>
      <c r="I176" s="71">
        <v>898.58521026808978</v>
      </c>
      <c r="J176" s="56">
        <f t="shared" si="62"/>
        <v>0.15963640205751695</v>
      </c>
      <c r="K176" s="69">
        <v>272.42266168777547</v>
      </c>
      <c r="L176" s="109">
        <v>1670.8489591601015</v>
      </c>
      <c r="M176" s="56">
        <f t="shared" si="63"/>
        <v>0.22153635279595907</v>
      </c>
      <c r="N176" s="69">
        <v>284.83262180495893</v>
      </c>
      <c r="O176" s="109">
        <v>2923.2816266338855</v>
      </c>
      <c r="P176" s="56">
        <f t="shared" si="64"/>
        <v>0.30128642485851564</v>
      </c>
    </row>
    <row r="177" spans="1:256" s="96" customFormat="1" ht="16.5" customHeight="1" x14ac:dyDescent="0.25">
      <c r="A177" s="97">
        <v>41255</v>
      </c>
      <c r="B177" s="69">
        <v>235.5753640187603</v>
      </c>
      <c r="C177" s="71">
        <v>546.45942711821795</v>
      </c>
      <c r="D177" s="56">
        <f>((C177/C176)-1)*100</f>
        <v>3.1882898142110427E-2</v>
      </c>
      <c r="E177" s="69">
        <v>246.11769649150091</v>
      </c>
      <c r="F177" s="71">
        <v>662.76420700838378</v>
      </c>
      <c r="G177" s="56">
        <f>((F177/F176)-1)*100</f>
        <v>3.9499106608364976E-2</v>
      </c>
      <c r="H177" s="38">
        <v>254.71761085175328</v>
      </c>
      <c r="I177" s="71">
        <v>898.96968193699547</v>
      </c>
      <c r="J177" s="56">
        <f>((I177/I176)-1)*100</f>
        <v>4.2786333951672084E-2</v>
      </c>
      <c r="K177" s="69">
        <v>272.54376541195978</v>
      </c>
      <c r="L177" s="109">
        <v>1671.5917242085379</v>
      </c>
      <c r="M177" s="56">
        <f>((L177/L176)-1)*100</f>
        <v>4.4454350248979146E-2</v>
      </c>
      <c r="N177" s="69">
        <v>284.97383352559666</v>
      </c>
      <c r="O177" s="109">
        <v>2924.7309045494194</v>
      </c>
      <c r="P177" s="56">
        <f>((O177/O176)-1)*100</f>
        <v>4.9577088376628886E-2</v>
      </c>
    </row>
    <row r="178" spans="1:256" s="96" customFormat="1" ht="16.5" customHeight="1" x14ac:dyDescent="0.25">
      <c r="A178" s="26" t="s">
        <v>62</v>
      </c>
      <c r="B178" s="69"/>
      <c r="C178" s="71"/>
      <c r="D178" s="58">
        <f>((D166/100)+1)*((D167/100)+1)*((D168/100)+1)*((D169/100)+1)*((D170/100)+1)*((D171/100)+1)*((D172/100)+1)*((D173/100)+1)*((D174/100)+1)*((D175/100)+1)*((D176/100)+1)*((D177/100)+1)-1</f>
        <v>8.1765316387064857E-2</v>
      </c>
      <c r="E178" s="58"/>
      <c r="F178" s="58"/>
      <c r="G178" s="58">
        <f>((G166/100)+1)*((G167/100)+1)*((G168/100)+1)*((G169/100)+1)*((G170/100)+1)*((G171/100)+1)*((G172/100)+1)*((G173/100)+1)*((G174/100)+1)*((G175/100)+1)*((G176/100)+1)*((G177/100)+1)-1</f>
        <v>9.3449094245428688E-2</v>
      </c>
      <c r="H178" s="58"/>
      <c r="I178" s="58"/>
      <c r="J178" s="58">
        <f>((J166/100)+1)*((J167/100)+1)*((J168/100)+1)*((J169/100)+1)*((J170/100)+1)*((J171/100)+1)*((J172/100)+1)*((J173/100)+1)*((J174/100)+1)*((J175/100)+1)*((J176/100)+1)*((J177/100)+1)-1</f>
        <v>9.9180446568370328E-2</v>
      </c>
      <c r="K178" s="58"/>
      <c r="L178" s="58"/>
      <c r="M178" s="58">
        <f>((M166/100)+1)*((M167/100)+1)*((M168/100)+1)*((M169/100)+1)*((M170/100)+1)*((M171/100)+1)*((M172/100)+1)*((M173/100)+1)*((M174/100)+1)*((M175/100)+1)*((M176/100)+1)*((M177/100)+1)-1</f>
        <v>0.11075648185604314</v>
      </c>
      <c r="N178" s="58"/>
      <c r="O178" s="58"/>
      <c r="P178" s="58">
        <f>((P166/100)+1)*((P167/100)+1)*((P168/100)+1)*((P169/100)+1)*((P170/100)+1)*((P171/100)+1)*((P172/100)+1)*((P173/100)+1)*((P174/100)+1)*((P175/100)+1)*((P176/100)+1)*((P177/100)+1)-1</f>
        <v>0.12571695728518928</v>
      </c>
    </row>
    <row r="179" spans="1:256" s="96" customFormat="1" ht="16.5" customHeight="1" x14ac:dyDescent="0.25">
      <c r="A179" s="97">
        <v>41275</v>
      </c>
      <c r="B179" s="69">
        <v>235.97405233412402</v>
      </c>
      <c r="C179" s="71">
        <v>547.38425637326282</v>
      </c>
      <c r="D179" s="56">
        <f>((C179/C177)-1)*100</f>
        <v>0.16924024166296014</v>
      </c>
      <c r="E179" s="69">
        <v>246.82019478638</v>
      </c>
      <c r="F179" s="71">
        <v>664.6559471472176</v>
      </c>
      <c r="G179" s="56">
        <f>((F179/F177)-1)*100</f>
        <v>0.28543185024623163</v>
      </c>
      <c r="H179" s="38">
        <v>255.59662622099012</v>
      </c>
      <c r="I179" s="71">
        <v>902.07197299672305</v>
      </c>
      <c r="J179" s="56">
        <f>((I179/I177)-1)*100</f>
        <v>0.34509406958453948</v>
      </c>
      <c r="K179" s="69">
        <v>273.73872154294861</v>
      </c>
      <c r="L179" s="109">
        <v>1678.9207444718854</v>
      </c>
      <c r="M179" s="56">
        <f>((L179/L177)-1)*100</f>
        <v>0.43844559393337867</v>
      </c>
      <c r="N179" s="69">
        <v>286.56959560293814</v>
      </c>
      <c r="O179" s="109">
        <v>2941.1084596609462</v>
      </c>
      <c r="P179" s="56">
        <f>((O179/O177)-1)*100</f>
        <v>0.55996793024792879</v>
      </c>
    </row>
    <row r="180" spans="1:256" s="96" customFormat="1" ht="16.5" customHeight="1" x14ac:dyDescent="0.25">
      <c r="A180" s="97">
        <v>41307</v>
      </c>
      <c r="B180" s="69">
        <v>236.20141853126776</v>
      </c>
      <c r="C180" s="71">
        <v>547.91167316132442</v>
      </c>
      <c r="D180" s="56">
        <f t="shared" ref="D180:D185" si="65">((C180/C179)-1)*100</f>
        <v>9.6352202665817011E-2</v>
      </c>
      <c r="E180" s="110">
        <v>247.5259071465355</v>
      </c>
      <c r="F180" s="71">
        <v>666.55634236227934</v>
      </c>
      <c r="G180" s="56">
        <f t="shared" ref="G180:G190" si="66">((F180/F179)-1)*100</f>
        <v>0.28592164460703451</v>
      </c>
      <c r="H180" s="43">
        <v>256.6098086407298</v>
      </c>
      <c r="I180" s="71">
        <v>905.64777709826058</v>
      </c>
      <c r="J180" s="56">
        <f t="shared" ref="J180:J190" si="67">((I180/I179)-1)*100</f>
        <v>0.39639898018986042</v>
      </c>
      <c r="K180" s="110">
        <v>275.31330882182084</v>
      </c>
      <c r="L180" s="109">
        <v>1688.5781551282191</v>
      </c>
      <c r="M180" s="56">
        <f t="shared" ref="M180:M190" si="68">((L180/L179)-1)*100</f>
        <v>0.57521539882881001</v>
      </c>
      <c r="N180" s="110">
        <v>288.79853996461065</v>
      </c>
      <c r="O180" s="109">
        <v>2963.9844633222415</v>
      </c>
      <c r="P180" s="56">
        <f t="shared" ref="P180:P190" si="69">((O180/O179)-1)*100</f>
        <v>0.77780211015858747</v>
      </c>
    </row>
    <row r="181" spans="1:256" s="96" customFormat="1" ht="16.5" customHeight="1" x14ac:dyDescent="0.25">
      <c r="A181" s="97">
        <v>41336</v>
      </c>
      <c r="B181" s="69">
        <v>236.31169615590403</v>
      </c>
      <c r="C181" s="71">
        <v>548.16748194605748</v>
      </c>
      <c r="D181" s="56">
        <f t="shared" si="65"/>
        <v>4.6687960352653768E-2</v>
      </c>
      <c r="E181" s="110">
        <v>248.0794050245531</v>
      </c>
      <c r="F181" s="71">
        <v>668.04684299443454</v>
      </c>
      <c r="G181" s="56">
        <f t="shared" si="66"/>
        <v>0.22361209959729234</v>
      </c>
      <c r="H181" s="43">
        <v>257.43564286768355</v>
      </c>
      <c r="I181" s="71">
        <v>908.5623770344597</v>
      </c>
      <c r="J181" s="56">
        <f t="shared" si="67"/>
        <v>0.32182488710319479</v>
      </c>
      <c r="K181" s="110">
        <v>276.70489818753924</v>
      </c>
      <c r="L181" s="109">
        <v>1697.1131853231511</v>
      </c>
      <c r="M181" s="56">
        <f t="shared" si="68"/>
        <v>0.50545662745968833</v>
      </c>
      <c r="N181" s="110">
        <v>290.85677849221065</v>
      </c>
      <c r="O181" s="109">
        <v>2985.1084863812403</v>
      </c>
      <c r="P181" s="56">
        <f t="shared" si="69"/>
        <v>0.71269007379752836</v>
      </c>
    </row>
    <row r="182" spans="1:256" s="96" customFormat="1" ht="16.5" customHeight="1" x14ac:dyDescent="0.25">
      <c r="A182" s="97">
        <v>41368</v>
      </c>
      <c r="B182" s="69">
        <v>236.45287903340696</v>
      </c>
      <c r="C182" s="71">
        <v>548.49498102339317</v>
      </c>
      <c r="D182" s="56">
        <f t="shared" si="65"/>
        <v>5.9744346047851948E-2</v>
      </c>
      <c r="E182" s="110">
        <v>248.40082043791097</v>
      </c>
      <c r="F182" s="71">
        <v>668.91237454535963</v>
      </c>
      <c r="G182" s="56">
        <f t="shared" si="66"/>
        <v>0.12956150605329952</v>
      </c>
      <c r="H182" s="43">
        <v>257.86003692427141</v>
      </c>
      <c r="I182" s="71">
        <v>910.06018234439102</v>
      </c>
      <c r="J182" s="56">
        <f t="shared" si="67"/>
        <v>0.16485442802729455</v>
      </c>
      <c r="K182" s="110">
        <v>277.34493245051675</v>
      </c>
      <c r="L182" s="109">
        <v>1701.038705232168</v>
      </c>
      <c r="M182" s="56">
        <f t="shared" si="68"/>
        <v>0.23130572215013245</v>
      </c>
      <c r="N182" s="110">
        <v>291.76408638509184</v>
      </c>
      <c r="O182" s="109">
        <v>2994.4203288104959</v>
      </c>
      <c r="P182" s="56">
        <f t="shared" si="69"/>
        <v>0.31194318302796287</v>
      </c>
    </row>
    <row r="183" spans="1:256" s="96" customFormat="1" ht="16.5" customHeight="1" x14ac:dyDescent="0.25">
      <c r="A183" s="97">
        <v>41399</v>
      </c>
      <c r="B183" s="69">
        <v>247.03695585246396</v>
      </c>
      <c r="C183" s="71">
        <v>573.0466508434024</v>
      </c>
      <c r="D183" s="56">
        <f t="shared" si="65"/>
        <v>4.476188601434461</v>
      </c>
      <c r="E183" s="110">
        <v>258.16885001446195</v>
      </c>
      <c r="F183" s="71">
        <v>695.21645778937295</v>
      </c>
      <c r="G183" s="56">
        <f t="shared" si="66"/>
        <v>3.9323660684094097</v>
      </c>
      <c r="H183" s="43">
        <v>267.41209804086378</v>
      </c>
      <c r="I183" s="71">
        <v>943.77207731353553</v>
      </c>
      <c r="J183" s="56">
        <f t="shared" si="67"/>
        <v>3.7043588570483177</v>
      </c>
      <c r="K183" s="110">
        <v>286.79141661838815</v>
      </c>
      <c r="L183" s="109">
        <v>1758.9767935755676</v>
      </c>
      <c r="M183" s="56">
        <f t="shared" si="68"/>
        <v>3.4060417417422606</v>
      </c>
      <c r="N183" s="110">
        <v>300.21889495755676</v>
      </c>
      <c r="O183" s="109">
        <v>3081.1933479961904</v>
      </c>
      <c r="P183" s="56">
        <f t="shared" si="69"/>
        <v>2.8978236071541819</v>
      </c>
    </row>
    <row r="184" spans="1:256" s="96" customFormat="1" ht="16.5" customHeight="1" x14ac:dyDescent="0.25">
      <c r="A184" s="97">
        <v>41431</v>
      </c>
      <c r="B184" s="69">
        <v>247.04719204964911</v>
      </c>
      <c r="C184" s="71">
        <v>573.07039554384244</v>
      </c>
      <c r="D184" s="56">
        <f t="shared" si="65"/>
        <v>4.1435894276853347E-3</v>
      </c>
      <c r="E184" s="110">
        <v>258.21363406010562</v>
      </c>
      <c r="F184" s="71">
        <v>695.33705562902753</v>
      </c>
      <c r="G184" s="56">
        <f t="shared" si="66"/>
        <v>1.7346804481310762E-2</v>
      </c>
      <c r="H184" s="43">
        <v>267.47804270782774</v>
      </c>
      <c r="I184" s="71">
        <v>944.00481448505582</v>
      </c>
      <c r="J184" s="56">
        <f t="shared" si="67"/>
        <v>2.4660315463331806E-2</v>
      </c>
      <c r="K184" s="110">
        <v>286.90111879738885</v>
      </c>
      <c r="L184" s="109">
        <v>1759.6496295667632</v>
      </c>
      <c r="M184" s="56">
        <f t="shared" si="68"/>
        <v>3.8251555884816213E-2</v>
      </c>
      <c r="N184" s="110">
        <v>300.38031844730648</v>
      </c>
      <c r="O184" s="109">
        <v>3082.8500624508129</v>
      </c>
      <c r="P184" s="56">
        <f t="shared" si="69"/>
        <v>5.3768597666881135E-2</v>
      </c>
    </row>
    <row r="185" spans="1:256" s="96" customFormat="1" ht="16.5" customHeight="1" x14ac:dyDescent="0.25">
      <c r="A185" s="97">
        <v>41462</v>
      </c>
      <c r="B185" s="69">
        <v>250.31302110853139</v>
      </c>
      <c r="C185" s="71">
        <v>580.64607343366083</v>
      </c>
      <c r="D185" s="56">
        <f t="shared" si="65"/>
        <v>1.3219454274250309</v>
      </c>
      <c r="E185" s="110">
        <v>261.12807666337028</v>
      </c>
      <c r="F185" s="71">
        <v>703.18528543273396</v>
      </c>
      <c r="G185" s="56">
        <f t="shared" si="66"/>
        <v>1.1286943130920379</v>
      </c>
      <c r="H185" s="43">
        <v>270.28357453668815</v>
      </c>
      <c r="I185" s="71">
        <v>953.90632089217524</v>
      </c>
      <c r="J185" s="56">
        <f t="shared" si="67"/>
        <v>1.0488830411866656</v>
      </c>
      <c r="K185" s="110">
        <v>289.47347836141233</v>
      </c>
      <c r="L185" s="109">
        <v>1775.4266734936746</v>
      </c>
      <c r="M185" s="56">
        <f t="shared" si="68"/>
        <v>0.8966014405263012</v>
      </c>
      <c r="N185" s="110">
        <v>302.4040362366876</v>
      </c>
      <c r="O185" s="109">
        <v>3103.6197937888232</v>
      </c>
      <c r="P185" s="56">
        <f t="shared" si="69"/>
        <v>0.67371850454183146</v>
      </c>
    </row>
    <row r="186" spans="1:256" s="96" customFormat="1" ht="16.5" customHeight="1" x14ac:dyDescent="0.25">
      <c r="A186" s="97">
        <v>41494</v>
      </c>
      <c r="B186" s="69">
        <v>250.46800643708616</v>
      </c>
      <c r="C186" s="71">
        <v>581.00558977870196</v>
      </c>
      <c r="D186" s="56">
        <f>((C186/C185)-1)*100</f>
        <v>6.1916606602552271E-2</v>
      </c>
      <c r="E186" s="110">
        <v>261.25025323728505</v>
      </c>
      <c r="F186" s="71">
        <v>703.51429168169523</v>
      </c>
      <c r="G186" s="56">
        <f t="shared" si="66"/>
        <v>4.6787988283747417E-2</v>
      </c>
      <c r="H186" s="43">
        <v>270.38002811936377</v>
      </c>
      <c r="I186" s="71">
        <v>954.24673255923517</v>
      </c>
      <c r="J186" s="56">
        <f t="shared" si="67"/>
        <v>3.5686068915197211E-2</v>
      </c>
      <c r="K186" s="110">
        <v>289.50582379016157</v>
      </c>
      <c r="L186" s="109">
        <v>1775.6250575988163</v>
      </c>
      <c r="M186" s="56">
        <f t="shared" si="68"/>
        <v>1.1173883332027401E-2</v>
      </c>
      <c r="N186" s="110">
        <v>302.37188130100526</v>
      </c>
      <c r="O186" s="109">
        <v>3103.2897826682915</v>
      </c>
      <c r="P186" s="56">
        <f t="shared" si="69"/>
        <v>-1.0633104003010541E-2</v>
      </c>
    </row>
    <row r="187" spans="1:256" s="96" customFormat="1" ht="16.5" customHeight="1" x14ac:dyDescent="0.25">
      <c r="A187" s="97">
        <v>41526</v>
      </c>
      <c r="B187" s="69">
        <v>251.91803942895424</v>
      </c>
      <c r="C187" s="71">
        <v>584.36920210437643</v>
      </c>
      <c r="D187" s="56">
        <f>((C187/C186)-1)*100</f>
        <v>0.57892942595536567</v>
      </c>
      <c r="E187" s="110">
        <v>262.63533791545268</v>
      </c>
      <c r="F187" s="71">
        <v>707.24415166921915</v>
      </c>
      <c r="G187" s="56">
        <f t="shared" si="66"/>
        <v>0.53017543945099721</v>
      </c>
      <c r="H187" s="43">
        <v>271.75308048181603</v>
      </c>
      <c r="I187" s="71">
        <v>959.09261832829941</v>
      </c>
      <c r="J187" s="56">
        <f t="shared" si="67"/>
        <v>0.50782314507569204</v>
      </c>
      <c r="K187" s="110">
        <v>290.84306942869648</v>
      </c>
      <c r="L187" s="109">
        <v>1783.8267816016757</v>
      </c>
      <c r="M187" s="56">
        <f t="shared" si="68"/>
        <v>0.46190629985536358</v>
      </c>
      <c r="N187" s="110">
        <v>303.58703502217116</v>
      </c>
      <c r="O187" s="109">
        <v>3115.7610948519518</v>
      </c>
      <c r="P187" s="56">
        <f t="shared" si="69"/>
        <v>0.40187391629720182</v>
      </c>
    </row>
    <row r="188" spans="1:256" s="96" customFormat="1" ht="16.5" customHeight="1" x14ac:dyDescent="0.25">
      <c r="A188" s="97">
        <v>41557</v>
      </c>
      <c r="B188" s="69">
        <v>252.77760353665923</v>
      </c>
      <c r="C188" s="71">
        <v>586.36311565227379</v>
      </c>
      <c r="D188" s="56">
        <f>((C188/C187)-1)*100</f>
        <v>0.34120784269893178</v>
      </c>
      <c r="E188" s="110">
        <v>263.51606129065425</v>
      </c>
      <c r="F188" s="71">
        <v>709.61582968213838</v>
      </c>
      <c r="G188" s="56">
        <f t="shared" si="66"/>
        <v>0.33534077409076435</v>
      </c>
      <c r="H188" s="43">
        <v>272.63261167893592</v>
      </c>
      <c r="I188" s="71">
        <v>962.19672988888055</v>
      </c>
      <c r="J188" s="56">
        <f t="shared" si="67"/>
        <v>0.32365086554326794</v>
      </c>
      <c r="K188" s="110">
        <v>291.55934358686216</v>
      </c>
      <c r="L188" s="109">
        <v>1788.2199033934892</v>
      </c>
      <c r="M188" s="56">
        <f t="shared" si="68"/>
        <v>0.24627513372508236</v>
      </c>
      <c r="N188" s="110">
        <v>304.17788314011779</v>
      </c>
      <c r="O188" s="109">
        <v>3121.8250612487059</v>
      </c>
      <c r="P188" s="56">
        <f t="shared" si="69"/>
        <v>0.19462231577296318</v>
      </c>
    </row>
    <row r="189" spans="1:256" s="96" customFormat="1" ht="16.5" customHeight="1" x14ac:dyDescent="0.25">
      <c r="A189" s="97">
        <v>41589</v>
      </c>
      <c r="B189" s="69">
        <v>253.11930552268635</v>
      </c>
      <c r="C189" s="71">
        <v>587.15575486693569</v>
      </c>
      <c r="D189" s="56">
        <f>((C189/C188)-1)*100</f>
        <v>0.13517890083862838</v>
      </c>
      <c r="E189" s="110">
        <v>263.8967897660599</v>
      </c>
      <c r="F189" s="71">
        <v>710.6410838986568</v>
      </c>
      <c r="G189" s="56">
        <f t="shared" si="66"/>
        <v>0.1444801783773153</v>
      </c>
      <c r="H189" s="43">
        <v>273.02878148349919</v>
      </c>
      <c r="I189" s="71">
        <v>963.59492392034292</v>
      </c>
      <c r="J189" s="56">
        <f t="shared" si="67"/>
        <v>0.14531269833184535</v>
      </c>
      <c r="K189" s="110">
        <v>291.92683155831884</v>
      </c>
      <c r="L189" s="109">
        <v>1790.4738160849229</v>
      </c>
      <c r="M189" s="56">
        <f t="shared" si="68"/>
        <v>0.12604225504684319</v>
      </c>
      <c r="N189" s="110">
        <v>304.53027759624723</v>
      </c>
      <c r="O189" s="109">
        <v>3125.4417405195099</v>
      </c>
      <c r="P189" s="56">
        <f t="shared" si="69"/>
        <v>0.11585143945758158</v>
      </c>
    </row>
    <row r="190" spans="1:256" s="96" customFormat="1" ht="16.5" customHeight="1" x14ac:dyDescent="0.25">
      <c r="A190" s="97">
        <v>41620</v>
      </c>
      <c r="B190" s="69">
        <v>253.33327568914532</v>
      </c>
      <c r="C190" s="71">
        <v>587.65209715243145</v>
      </c>
      <c r="D190" s="56">
        <f>((C190/C189)-1)*100</f>
        <v>8.4533325507174517E-2</v>
      </c>
      <c r="E190" s="110">
        <v>264.95972994548339</v>
      </c>
      <c r="F190" s="71">
        <v>713.5034489994016</v>
      </c>
      <c r="G190" s="56">
        <f t="shared" si="66"/>
        <v>0.4027863242920704</v>
      </c>
      <c r="H190" s="43">
        <v>274.61391134508477</v>
      </c>
      <c r="I190" s="71">
        <v>969.18929049253779</v>
      </c>
      <c r="J190" s="56">
        <f t="shared" si="67"/>
        <v>0.58057244110776285</v>
      </c>
      <c r="K190" s="110">
        <v>294.60184760922374</v>
      </c>
      <c r="L190" s="109">
        <v>1806.8804826841708</v>
      </c>
      <c r="M190" s="56">
        <f t="shared" si="68"/>
        <v>0.91633099863603906</v>
      </c>
      <c r="N190" s="110">
        <v>308.48698109621637</v>
      </c>
      <c r="O190" s="109">
        <v>3166.0500057182135</v>
      </c>
      <c r="P190" s="56">
        <f t="shared" si="69"/>
        <v>1.2992808239629339</v>
      </c>
    </row>
    <row r="191" spans="1:256" s="96" customFormat="1" ht="16.5" customHeight="1" x14ac:dyDescent="0.25">
      <c r="A191" s="26" t="s">
        <v>63</v>
      </c>
      <c r="B191" s="69"/>
      <c r="C191" s="71"/>
      <c r="D191" s="58">
        <f>((D179/100)+1)*((D180/100)+1)*((D181/100)+1)*((D182/100)+1)*((D183/100)+1)*((D184/100)+1)*((D185/100)+1)*((D186/100)+1)*((D187/100)+1)*((D188/100)+1)*((D189/100)+1)*((D190/100)+1)-1</f>
        <v>7.5381021883811572E-2</v>
      </c>
      <c r="E191" s="58"/>
      <c r="F191" s="58"/>
      <c r="G191" s="58">
        <f>((G179/100)+1)*((G180/100)+1)*((G181/100)+1)*((G182/100)+1)*((G183/100)+1)*((G184/100)+1)*((G185/100)+1)*((G186/100)+1)*((G187/100)+1)*((G188/100)+1)*((G189/100)+1)*((G190/100)+1)-1</f>
        <v>7.6557003915535882E-2</v>
      </c>
      <c r="H191" s="58"/>
      <c r="I191" s="58"/>
      <c r="J191" s="58">
        <f>((J179/100)+1)*((J180/100)+1)*((J181/100)+1)*((J182/100)+1)*((J183/100)+1)*((J184/100)+1)*((J185/100)+1)*((J186/100)+1)*((J187/100)+1)*((J188/100)+1)*((J189/100)+1)*((J190/100)+1)-1</f>
        <v>7.8111208827689849E-2</v>
      </c>
      <c r="K191" s="58"/>
      <c r="L191" s="58"/>
      <c r="M191" s="58">
        <f>((M179/100)+1)*((M180/100)+1)*((M181/100)+1)*((M182/100)+1)*((M183/100)+1)*((M184/100)+1)*((M185/100)+1)*((M186/100)+1)*((M187/100)+1)*((M188/100)+1)*((M189/100)+1)*((M190/100)+1)-1</f>
        <v>8.0934092049114836E-2</v>
      </c>
      <c r="N191" s="58"/>
      <c r="O191" s="58"/>
      <c r="P191" s="58">
        <f>((P179/100)+1)*((P180/100)+1)*((P181/100)+1)*((P182/100)+1)*((P183/100)+1)*((P184/100)+1)*((P185/100)+1)*((P186/100)+1)*((P187/100)+1)*((P188/100)+1)*((P189/100)+1)*((P190/100)+1)-1</f>
        <v>8.2509847587489915E-2</v>
      </c>
      <c r="IV191" s="58"/>
    </row>
    <row r="192" spans="1:256" s="96" customFormat="1" ht="16.5" customHeight="1" x14ac:dyDescent="0.25">
      <c r="A192" s="97">
        <v>41640</v>
      </c>
      <c r="B192" s="69">
        <v>253.62645121091199</v>
      </c>
      <c r="C192" s="71">
        <v>588.33217050533403</v>
      </c>
      <c r="D192" s="56">
        <f>((C192/C190)-1)*100</f>
        <v>0.11572720597747832</v>
      </c>
      <c r="E192" s="110">
        <v>265.33618086295098</v>
      </c>
      <c r="F192" s="71">
        <v>714.5171842868258</v>
      </c>
      <c r="G192" s="56">
        <f>((F192/F190)-1)*100</f>
        <v>0.14207854059371527</v>
      </c>
      <c r="H192" s="43">
        <v>275.0426637490537</v>
      </c>
      <c r="I192" s="71">
        <v>970.7024776292136</v>
      </c>
      <c r="J192" s="56">
        <f>((I192/I190)-1)*100</f>
        <v>0.15612916398475285</v>
      </c>
      <c r="K192" s="110">
        <v>295.06194900933929</v>
      </c>
      <c r="L192" s="109">
        <v>1809.7024209940323</v>
      </c>
      <c r="M192" s="56">
        <f>((L192/L190)-1)*100</f>
        <v>0.15617736407609328</v>
      </c>
      <c r="N192" s="110">
        <v>308.99850370099341</v>
      </c>
      <c r="O192" s="109">
        <v>3171.2998419998758</v>
      </c>
      <c r="P192" s="56">
        <f>((O192/O190)-1)*100</f>
        <v>0.16581659393188897</v>
      </c>
      <c r="IV192" s="106"/>
    </row>
    <row r="193" spans="1:256" s="96" customFormat="1" ht="16.5" customHeight="1" x14ac:dyDescent="0.25">
      <c r="A193" s="97">
        <v>41672</v>
      </c>
      <c r="B193" s="69">
        <v>245.88958154025215</v>
      </c>
      <c r="C193" s="71">
        <v>570.38510976098473</v>
      </c>
      <c r="D193" s="56">
        <f t="shared" ref="D193:D203" si="70">((C193/C192)-1)*100</f>
        <v>-3.0504979404634813</v>
      </c>
      <c r="E193" s="110">
        <v>258.52023310928791</v>
      </c>
      <c r="F193" s="71">
        <v>696.16268856236627</v>
      </c>
      <c r="G193" s="56">
        <f t="shared" ref="G193:G203" si="71">((F193/F192)-1)*100</f>
        <v>-2.5687969622143592</v>
      </c>
      <c r="H193" s="43">
        <v>268.59992143855914</v>
      </c>
      <c r="I193" s="71">
        <v>947.96423826563012</v>
      </c>
      <c r="J193" s="56">
        <f t="shared" ref="J193:J203" si="72">((I193/I192)-1)*100</f>
        <v>-2.3424519755134487</v>
      </c>
      <c r="K193" s="109">
        <v>288.99959899972055</v>
      </c>
      <c r="L193" s="109">
        <v>1772.5202308602143</v>
      </c>
      <c r="M193" s="56">
        <f t="shared" ref="M193:M203" si="73">((L193/L192)-1)*100</f>
        <v>-2.0546024419525577</v>
      </c>
      <c r="N193" s="110">
        <v>304.02869547951423</v>
      </c>
      <c r="O193" s="109">
        <v>3120.2939250171908</v>
      </c>
      <c r="P193" s="56">
        <f t="shared" ref="P193:P203" si="74">((O193/O192)-1)*100</f>
        <v>-1.6083599635447809</v>
      </c>
      <c r="IV193" s="106"/>
    </row>
    <row r="194" spans="1:256" s="96" customFormat="1" ht="16.5" customHeight="1" x14ac:dyDescent="0.25">
      <c r="A194" s="97">
        <v>41701</v>
      </c>
      <c r="B194" s="69">
        <v>246.37190165432324</v>
      </c>
      <c r="C194" s="71">
        <v>571.50393801503719</v>
      </c>
      <c r="D194" s="56">
        <f t="shared" si="70"/>
        <v>0.19615313143803714</v>
      </c>
      <c r="E194" s="110">
        <v>258.92580062464305</v>
      </c>
      <c r="F194" s="71">
        <v>697.25483121010961</v>
      </c>
      <c r="G194" s="56">
        <f t="shared" si="71"/>
        <v>0.15688037662557885</v>
      </c>
      <c r="H194" s="43">
        <v>268.94778003753197</v>
      </c>
      <c r="I194" s="71">
        <v>949.19192854205801</v>
      </c>
      <c r="J194" s="56">
        <f t="shared" si="72"/>
        <v>0.12950807919442919</v>
      </c>
      <c r="K194" s="109">
        <v>289.13947332623087</v>
      </c>
      <c r="L194" s="109">
        <v>1773.3781215783174</v>
      </c>
      <c r="M194" s="56">
        <f t="shared" si="73"/>
        <v>4.8399488094230669E-2</v>
      </c>
      <c r="N194" s="110">
        <v>303.96000323389546</v>
      </c>
      <c r="O194" s="109">
        <v>3119.5889257855824</v>
      </c>
      <c r="P194" s="56">
        <f t="shared" si="74"/>
        <v>-2.2594000711151363E-2</v>
      </c>
      <c r="IV194" s="106"/>
    </row>
    <row r="195" spans="1:256" s="96" customFormat="1" ht="16.5" customHeight="1" x14ac:dyDescent="0.25">
      <c r="A195" s="97">
        <v>41733</v>
      </c>
      <c r="B195" s="69">
        <v>246.98928996016627</v>
      </c>
      <c r="C195" s="71">
        <v>572.93608123309298</v>
      </c>
      <c r="D195" s="56">
        <f t="shared" si="70"/>
        <v>0.25059201219679306</v>
      </c>
      <c r="E195" s="110">
        <v>259.39070762215306</v>
      </c>
      <c r="F195" s="71">
        <v>698.5067676694938</v>
      </c>
      <c r="G195" s="56">
        <f t="shared" si="71"/>
        <v>0.17955221008816302</v>
      </c>
      <c r="H195" s="43">
        <v>269.33285882573045</v>
      </c>
      <c r="I195" s="71">
        <v>950.55097927510269</v>
      </c>
      <c r="J195" s="56">
        <f t="shared" si="72"/>
        <v>0.14317976082374173</v>
      </c>
      <c r="K195" s="109">
        <v>289.14525182205386</v>
      </c>
      <c r="L195" s="109">
        <v>1773.4135628065603</v>
      </c>
      <c r="M195" s="56">
        <f t="shared" si="73"/>
        <v>1.9985150268686525E-3</v>
      </c>
      <c r="N195" s="110">
        <v>303.53926603191917</v>
      </c>
      <c r="O195" s="109">
        <v>3115.2708342538449</v>
      </c>
      <c r="P195" s="56">
        <f t="shared" si="74"/>
        <v>-0.13841860688905694</v>
      </c>
      <c r="IV195" s="106"/>
    </row>
    <row r="196" spans="1:256" s="96" customFormat="1" ht="16.5" customHeight="1" x14ac:dyDescent="0.25">
      <c r="A196" s="97">
        <v>41764</v>
      </c>
      <c r="B196" s="69">
        <v>255.86141654417162</v>
      </c>
      <c r="C196" s="71">
        <v>593.51657457377087</v>
      </c>
      <c r="D196" s="56">
        <f t="shared" si="70"/>
        <v>3.5921098382185823</v>
      </c>
      <c r="E196" s="110">
        <v>267.51417417269397</v>
      </c>
      <c r="F196" s="71">
        <v>720.38224815415003</v>
      </c>
      <c r="G196" s="56">
        <f t="shared" si="71"/>
        <v>3.1317492538607494</v>
      </c>
      <c r="H196" s="43">
        <v>277.25798530444996</v>
      </c>
      <c r="I196" s="71">
        <v>978.52096692558916</v>
      </c>
      <c r="J196" s="56">
        <f t="shared" si="72"/>
        <v>2.9425026390290654</v>
      </c>
      <c r="K196" s="109">
        <v>296.89413368473151</v>
      </c>
      <c r="L196" s="109">
        <v>1820.9397528624684</v>
      </c>
      <c r="M196" s="56">
        <f t="shared" si="73"/>
        <v>2.6799270656695739</v>
      </c>
      <c r="N196" s="110">
        <v>310.32321735428718</v>
      </c>
      <c r="O196" s="109">
        <v>3184.8955848564524</v>
      </c>
      <c r="P196" s="56">
        <f t="shared" si="74"/>
        <v>2.2349501634673752</v>
      </c>
      <c r="IV196" s="106"/>
    </row>
    <row r="197" spans="1:256" s="96" customFormat="1" ht="18" customHeight="1" x14ac:dyDescent="0.25">
      <c r="A197" s="97">
        <v>41796</v>
      </c>
      <c r="B197" s="69">
        <v>255.41</v>
      </c>
      <c r="C197" s="71">
        <v>592.46</v>
      </c>
      <c r="D197" s="56">
        <f t="shared" si="70"/>
        <v>-0.17801938800606765</v>
      </c>
      <c r="E197" s="110">
        <v>267.02999999999997</v>
      </c>
      <c r="F197" s="71">
        <v>719.07</v>
      </c>
      <c r="G197" s="56">
        <f t="shared" si="71"/>
        <v>-0.18215997930437489</v>
      </c>
      <c r="H197" s="43">
        <v>276.77999999999997</v>
      </c>
      <c r="I197" s="71">
        <v>976.83</v>
      </c>
      <c r="J197" s="56">
        <f t="shared" si="72"/>
        <v>-0.17280845099333364</v>
      </c>
      <c r="K197" s="109">
        <v>296.54000000000002</v>
      </c>
      <c r="L197" s="109">
        <v>1818.75</v>
      </c>
      <c r="M197" s="56">
        <f t="shared" si="73"/>
        <v>-0.1202539984656914</v>
      </c>
      <c r="N197" s="110">
        <v>310.02999999999997</v>
      </c>
      <c r="O197" s="109">
        <v>3181.92</v>
      </c>
      <c r="P197" s="56">
        <f t="shared" si="74"/>
        <v>-9.3428019135088913E-2</v>
      </c>
      <c r="IV197" s="106"/>
    </row>
    <row r="198" spans="1:256" s="96" customFormat="1" ht="18" customHeight="1" x14ac:dyDescent="0.25">
      <c r="A198" s="97">
        <v>41828</v>
      </c>
      <c r="B198" s="69">
        <v>254.69</v>
      </c>
      <c r="C198" s="71">
        <v>590.80999999999995</v>
      </c>
      <c r="D198" s="56">
        <f t="shared" si="70"/>
        <v>-0.27849981433347715</v>
      </c>
      <c r="E198" s="110">
        <v>266.26</v>
      </c>
      <c r="F198" s="71">
        <v>717.01</v>
      </c>
      <c r="G198" s="56">
        <f t="shared" si="71"/>
        <v>-0.2864811492622521</v>
      </c>
      <c r="H198" s="43">
        <v>276.01</v>
      </c>
      <c r="I198" s="71">
        <v>974.13</v>
      </c>
      <c r="J198" s="56">
        <f t="shared" si="72"/>
        <v>-0.27640428733761713</v>
      </c>
      <c r="K198" s="109">
        <v>295.85000000000002</v>
      </c>
      <c r="L198" s="109">
        <v>1814.56</v>
      </c>
      <c r="M198" s="56">
        <f t="shared" si="73"/>
        <v>-0.23037800687285559</v>
      </c>
      <c r="N198" s="110">
        <v>309.38</v>
      </c>
      <c r="O198" s="109">
        <v>3175.2</v>
      </c>
      <c r="P198" s="56">
        <f t="shared" si="74"/>
        <v>-0.21119324181626542</v>
      </c>
      <c r="IV198" s="106"/>
    </row>
    <row r="199" spans="1:256" s="96" customFormat="1" ht="18" customHeight="1" x14ac:dyDescent="0.25">
      <c r="A199" s="97">
        <v>41852</v>
      </c>
      <c r="B199" s="69">
        <v>257.02359999999999</v>
      </c>
      <c r="C199" s="71">
        <v>596.21</v>
      </c>
      <c r="D199" s="56">
        <f t="shared" si="70"/>
        <v>0.91399942451888538</v>
      </c>
      <c r="E199" s="110">
        <v>268.18</v>
      </c>
      <c r="F199" s="71">
        <v>722.17</v>
      </c>
      <c r="G199" s="56">
        <f t="shared" si="71"/>
        <v>0.719655234933958</v>
      </c>
      <c r="H199" s="43">
        <v>277.83999999999997</v>
      </c>
      <c r="I199" s="71">
        <v>980.57</v>
      </c>
      <c r="J199" s="56">
        <f t="shared" si="72"/>
        <v>0.66110272756203514</v>
      </c>
      <c r="K199" s="109">
        <v>297.62</v>
      </c>
      <c r="L199" s="109">
        <v>1825.37</v>
      </c>
      <c r="M199" s="56">
        <f t="shared" si="73"/>
        <v>0.59573670752137708</v>
      </c>
      <c r="N199" s="110">
        <v>310.66000000000003</v>
      </c>
      <c r="O199" s="109">
        <v>3188.32</v>
      </c>
      <c r="P199" s="56">
        <f t="shared" si="74"/>
        <v>0.41320231796422302</v>
      </c>
      <c r="IV199" s="106"/>
    </row>
    <row r="200" spans="1:256" s="96" customFormat="1" ht="18" customHeight="1" x14ac:dyDescent="0.25">
      <c r="A200" s="97">
        <v>41907</v>
      </c>
      <c r="B200" s="69">
        <v>257.22654406730925</v>
      </c>
      <c r="C200" s="71">
        <v>596.68323339373853</v>
      </c>
      <c r="D200" s="56">
        <f t="shared" si="70"/>
        <v>7.9373608919430794E-2</v>
      </c>
      <c r="E200" s="110">
        <v>268.45914077415506</v>
      </c>
      <c r="F200" s="71">
        <v>722.9269251489161</v>
      </c>
      <c r="G200" s="56">
        <f t="shared" si="71"/>
        <v>0.10481259937633602</v>
      </c>
      <c r="H200" s="43">
        <v>278.14623959364656</v>
      </c>
      <c r="I200" s="71">
        <v>981.6558647175716</v>
      </c>
      <c r="J200" s="56">
        <f t="shared" si="72"/>
        <v>0.11073811329853633</v>
      </c>
      <c r="K200" s="109">
        <v>297.9988646761866</v>
      </c>
      <c r="L200" s="109">
        <v>1827.7153955927347</v>
      </c>
      <c r="M200" s="56">
        <f t="shared" si="73"/>
        <v>0.12848877721967078</v>
      </c>
      <c r="N200" s="110">
        <v>311.15990478204179</v>
      </c>
      <c r="O200" s="109">
        <v>3193.482638436521</v>
      </c>
      <c r="P200" s="56">
        <f t="shared" si="74"/>
        <v>0.16192347181338551</v>
      </c>
      <c r="IV200" s="106"/>
    </row>
    <row r="201" spans="1:256" s="96" customFormat="1" ht="18" customHeight="1" x14ac:dyDescent="0.25">
      <c r="A201" s="97">
        <v>41938</v>
      </c>
      <c r="B201" s="69">
        <v>258.02999999999997</v>
      </c>
      <c r="C201" s="71">
        <v>598.54999999999995</v>
      </c>
      <c r="D201" s="56">
        <f t="shared" si="70"/>
        <v>0.31285722503779922</v>
      </c>
      <c r="E201" s="110">
        <v>269.56</v>
      </c>
      <c r="F201" s="71">
        <v>725.9</v>
      </c>
      <c r="G201" s="56">
        <f t="shared" si="71"/>
        <v>0.4112552386219992</v>
      </c>
      <c r="H201" s="43">
        <v>279.33999999999997</v>
      </c>
      <c r="I201" s="71">
        <v>985.87</v>
      </c>
      <c r="J201" s="56">
        <f t="shared" si="72"/>
        <v>0.42928845371292823</v>
      </c>
      <c r="K201" s="109">
        <v>299.52</v>
      </c>
      <c r="L201" s="109">
        <v>1837.06</v>
      </c>
      <c r="M201" s="56">
        <f t="shared" si="73"/>
        <v>0.51127240213648673</v>
      </c>
      <c r="N201" s="110">
        <v>313.2</v>
      </c>
      <c r="O201" s="109">
        <v>3214.46</v>
      </c>
      <c r="P201" s="56">
        <f t="shared" si="74"/>
        <v>0.65688040107050316</v>
      </c>
      <c r="IV201" s="106"/>
    </row>
    <row r="202" spans="1:256" s="96" customFormat="1" ht="18" customHeight="1" x14ac:dyDescent="0.25">
      <c r="A202" s="97">
        <v>41970</v>
      </c>
      <c r="B202" s="69">
        <v>258.93</v>
      </c>
      <c r="C202" s="71">
        <v>600.64</v>
      </c>
      <c r="D202" s="56">
        <f t="shared" si="70"/>
        <v>0.34917717818061522</v>
      </c>
      <c r="E202" s="110">
        <v>271.20999999999998</v>
      </c>
      <c r="F202" s="71">
        <v>730.34</v>
      </c>
      <c r="G202" s="56">
        <f t="shared" si="71"/>
        <v>0.61165449786473314</v>
      </c>
      <c r="H202" s="43">
        <v>281.39</v>
      </c>
      <c r="I202" s="71">
        <v>993.11</v>
      </c>
      <c r="J202" s="56">
        <f t="shared" si="72"/>
        <v>0.73437674338401315</v>
      </c>
      <c r="K202" s="109">
        <v>302.42</v>
      </c>
      <c r="L202" s="109">
        <v>1854.85</v>
      </c>
      <c r="M202" s="56">
        <f t="shared" si="73"/>
        <v>0.96839515312510116</v>
      </c>
      <c r="N202" s="110">
        <v>317.2</v>
      </c>
      <c r="O202" s="109">
        <v>3255.48</v>
      </c>
      <c r="P202" s="56">
        <f t="shared" si="74"/>
        <v>1.2761085843345343</v>
      </c>
      <c r="IV202" s="106"/>
    </row>
    <row r="203" spans="1:256" s="96" customFormat="1" ht="18" customHeight="1" x14ac:dyDescent="0.25">
      <c r="A203" s="97">
        <v>42002</v>
      </c>
      <c r="B203" s="69">
        <v>260.25</v>
      </c>
      <c r="C203" s="71">
        <v>603.70000000000005</v>
      </c>
      <c r="D203" s="56">
        <f t="shared" si="70"/>
        <v>0.50945657964838187</v>
      </c>
      <c r="E203" s="110">
        <v>272.77</v>
      </c>
      <c r="F203" s="71">
        <v>734.52</v>
      </c>
      <c r="G203" s="56">
        <f t="shared" si="71"/>
        <v>0.57233617219376587</v>
      </c>
      <c r="H203" s="43">
        <v>283.02</v>
      </c>
      <c r="I203" s="71">
        <v>998.84</v>
      </c>
      <c r="J203" s="56">
        <f t="shared" si="72"/>
        <v>0.57697536023200158</v>
      </c>
      <c r="K203" s="109">
        <v>304.14999999999998</v>
      </c>
      <c r="L203" s="109">
        <v>1865.43</v>
      </c>
      <c r="M203" s="56">
        <f t="shared" si="73"/>
        <v>0.57039652802113316</v>
      </c>
      <c r="N203" s="110">
        <v>319.18</v>
      </c>
      <c r="O203" s="109">
        <v>3275.82</v>
      </c>
      <c r="P203" s="56">
        <f t="shared" si="74"/>
        <v>0.62479265730399636</v>
      </c>
      <c r="IV203" s="106"/>
    </row>
    <row r="204" spans="1:256" s="96" customFormat="1" ht="18" customHeight="1" x14ac:dyDescent="0.25">
      <c r="A204" s="26" t="s">
        <v>64</v>
      </c>
      <c r="B204" s="69"/>
      <c r="C204" s="71"/>
      <c r="D204" s="58">
        <f>((D192/100)+1)*((D193/100)+1)*((D194/100)+1)*((D195/100)+1)*((D196/100)+1)*((D197/100)+1)*((D198/100)+1)*((D199/100)+1)*((D200/100)+1)*((D201/100)+1)*((D202/100)+1)*((D203/100)+1)-1</f>
        <v>2.7308509448586094E-2</v>
      </c>
      <c r="E204" s="58"/>
      <c r="F204" s="58"/>
      <c r="G204" s="58">
        <f>((G192/100)+1)*((G193/100)+1)*((G194/100)+1)*((G195/100)+1)*((G196/100)+1)*((G197/100)+1)*((G198/100)+1)*((G199/100)+1)*((G200/100)+1)*((G201/100)+1)*((G202/100)+1)*((G203/100)+1)-1</f>
        <v>2.9455430145532313E-2</v>
      </c>
      <c r="H204" s="58"/>
      <c r="I204" s="58"/>
      <c r="J204" s="58">
        <f>((J192/100)+1)*((J193/100)+1)*((J194/100)+1)*((J195/100)+1)*((J196/100)+1)*((J197/100)+1)*((J198/100)+1)*((J199/100)+1)*((J200/100)+1)*((J201/100)+1)*((J202/100)+1)*((J203/100)+1)-1</f>
        <v>3.0593311129546219E-2</v>
      </c>
      <c r="K204" s="58"/>
      <c r="L204" s="58"/>
      <c r="M204" s="58">
        <f>((M192/100)+1)*((M193/100)+1)*((M194/100)+1)*((M195/100)+1)*((M196/100)+1)*((M197/100)+1)*((M198/100)+1)*((M199/100)+1)*((M200/100)+1)*((M201/100)+1)*((M202/100)+1)*((M203/100)+1)-1</f>
        <v>3.2403646991002066E-2</v>
      </c>
      <c r="N204" s="58"/>
      <c r="O204" s="58"/>
      <c r="P204" s="58">
        <f>((P192/100)+1)*((P193/100)+1)*((P194/100)+1)*((P195/100)+1)*((P196/100)+1)*((P197/100)+1)*((P198/100)+1)*((P199/100)+1)*((P200/100)+1)*((P201/100)+1)*((P202/100)+1)*((P203/100)+1)-1</f>
        <v>3.467096037129247E-2</v>
      </c>
      <c r="IV204" s="106"/>
    </row>
    <row r="205" spans="1:256" s="96" customFormat="1" ht="18" customHeight="1" x14ac:dyDescent="0.25">
      <c r="A205" s="97">
        <v>42005</v>
      </c>
      <c r="B205" s="69">
        <v>260.48</v>
      </c>
      <c r="C205" s="71">
        <v>604.22</v>
      </c>
      <c r="D205" s="56">
        <f>((C205/C203)-1)*100</f>
        <v>8.6135497763795144E-2</v>
      </c>
      <c r="E205" s="69">
        <v>273.07</v>
      </c>
      <c r="F205" s="71">
        <v>735.34</v>
      </c>
      <c r="G205" s="56">
        <f>((F205/F203)-1)*100</f>
        <v>0.11163753199368021</v>
      </c>
      <c r="H205" s="69">
        <v>283.39</v>
      </c>
      <c r="I205" s="109">
        <v>1000.18</v>
      </c>
      <c r="J205" s="56">
        <f>((I205/I203)-1)*100</f>
        <v>0.13415562051979357</v>
      </c>
      <c r="K205" s="69">
        <v>304.64</v>
      </c>
      <c r="L205" s="109">
        <v>1868.42</v>
      </c>
      <c r="M205" s="56">
        <f>((L205/L203)-1)*100</f>
        <v>0.16028476008211889</v>
      </c>
      <c r="N205" s="69">
        <v>319.75540459046323</v>
      </c>
      <c r="O205" s="109">
        <v>3281.6995937222796</v>
      </c>
      <c r="P205" s="56">
        <f>((O205/O203)-1)*100</f>
        <v>0.1794846396407479</v>
      </c>
      <c r="IV205" s="106"/>
    </row>
    <row r="206" spans="1:256" s="96" customFormat="1" ht="18" customHeight="1" x14ac:dyDescent="0.25">
      <c r="A206" s="97">
        <v>42036</v>
      </c>
      <c r="B206" s="69">
        <v>261.58999999999997</v>
      </c>
      <c r="C206" s="71">
        <v>606.80999999999995</v>
      </c>
      <c r="D206" s="56">
        <f t="shared" ref="D206:D215" si="75">((C206/C205)-1)*100</f>
        <v>0.428651815563863</v>
      </c>
      <c r="E206" s="110">
        <v>275.45</v>
      </c>
      <c r="F206" s="71">
        <v>741.74</v>
      </c>
      <c r="G206" s="56">
        <f t="shared" ref="G206:G215" si="76">((F206/F205)-1)*100</f>
        <v>0.87034569042891974</v>
      </c>
      <c r="H206" s="110">
        <v>286.51</v>
      </c>
      <c r="I206" s="109">
        <v>1011.19</v>
      </c>
      <c r="J206" s="56">
        <f t="shared" ref="J206:J215" si="77">((I206/I205)-1)*100</f>
        <v>1.1008018556659893</v>
      </c>
      <c r="K206" s="69">
        <v>309.37</v>
      </c>
      <c r="L206" s="109">
        <v>1897.43</v>
      </c>
      <c r="M206" s="56">
        <f t="shared" ref="M206:M215" si="78">((L206/L205)-1)*100</f>
        <v>1.5526487620556306</v>
      </c>
      <c r="N206" s="110">
        <v>326.40911326645926</v>
      </c>
      <c r="O206" s="109">
        <v>3349.9876437295316</v>
      </c>
      <c r="P206" s="56">
        <f t="shared" ref="P206:P215" si="79">((O206/O205)-1)*100</f>
        <v>2.080874499844021</v>
      </c>
      <c r="IV206" s="106"/>
    </row>
    <row r="207" spans="1:256" s="96" customFormat="1" ht="18" customHeight="1" x14ac:dyDescent="0.25">
      <c r="A207" s="97">
        <v>42064</v>
      </c>
      <c r="B207" s="69">
        <v>262.7</v>
      </c>
      <c r="C207" s="71">
        <v>609.38</v>
      </c>
      <c r="D207" s="56">
        <f t="shared" si="75"/>
        <v>0.4235263097180475</v>
      </c>
      <c r="E207" s="110">
        <v>276.54000000000002</v>
      </c>
      <c r="F207" s="71">
        <v>744.69</v>
      </c>
      <c r="G207" s="56">
        <f t="shared" si="76"/>
        <v>0.39771348450940991</v>
      </c>
      <c r="H207" s="110">
        <v>287.61</v>
      </c>
      <c r="I207" s="109">
        <v>1015.06</v>
      </c>
      <c r="J207" s="56">
        <f t="shared" si="77"/>
        <v>0.3827173923792726</v>
      </c>
      <c r="K207" s="69">
        <v>310.47000000000003</v>
      </c>
      <c r="L207" s="109">
        <v>1904.19</v>
      </c>
      <c r="M207" s="56">
        <f t="shared" si="78"/>
        <v>0.35627137760023686</v>
      </c>
      <c r="N207" s="110">
        <v>327.48185253457564</v>
      </c>
      <c r="O207" s="109">
        <v>3360.997334167309</v>
      </c>
      <c r="P207" s="56">
        <f t="shared" si="79"/>
        <v>0.32864868795516866</v>
      </c>
      <c r="IV207" s="106"/>
    </row>
    <row r="208" spans="1:256" s="96" customFormat="1" ht="18" customHeight="1" x14ac:dyDescent="0.25">
      <c r="A208" s="97">
        <v>42095</v>
      </c>
      <c r="B208" s="69">
        <v>263.45</v>
      </c>
      <c r="C208" s="71">
        <v>611.13</v>
      </c>
      <c r="D208" s="56">
        <f t="shared" si="75"/>
        <v>0.28717713085431029</v>
      </c>
      <c r="E208" s="110">
        <v>277.36</v>
      </c>
      <c r="F208" s="71">
        <v>746.89</v>
      </c>
      <c r="G208" s="56">
        <f t="shared" si="76"/>
        <v>0.29542494192213997</v>
      </c>
      <c r="H208" s="110">
        <v>288.44</v>
      </c>
      <c r="I208" s="109">
        <v>1017.99</v>
      </c>
      <c r="J208" s="56">
        <f t="shared" si="77"/>
        <v>0.28865288751405149</v>
      </c>
      <c r="K208" s="69">
        <v>311.23</v>
      </c>
      <c r="L208" s="109">
        <v>1908.88</v>
      </c>
      <c r="M208" s="56">
        <f t="shared" si="78"/>
        <v>0.24629895126011547</v>
      </c>
      <c r="N208" s="110">
        <v>328.22860974523957</v>
      </c>
      <c r="O208" s="109">
        <v>3368.6614199017904</v>
      </c>
      <c r="P208" s="56">
        <f t="shared" si="79"/>
        <v>0.22803010453384953</v>
      </c>
      <c r="IV208" s="106"/>
    </row>
    <row r="209" spans="1:256" s="96" customFormat="1" ht="18" customHeight="1" x14ac:dyDescent="0.25">
      <c r="A209" s="97">
        <v>42125</v>
      </c>
      <c r="B209" s="69">
        <v>274.27999999999997</v>
      </c>
      <c r="C209" s="71">
        <v>636.25</v>
      </c>
      <c r="D209" s="56">
        <f t="shared" si="75"/>
        <v>4.1104184052492831</v>
      </c>
      <c r="E209" s="110">
        <v>287.22000000000003</v>
      </c>
      <c r="F209" s="71">
        <v>773.44</v>
      </c>
      <c r="G209" s="56">
        <f t="shared" si="76"/>
        <v>3.5547403232069064</v>
      </c>
      <c r="H209" s="110">
        <v>298.02</v>
      </c>
      <c r="I209" s="109">
        <v>1051.81</v>
      </c>
      <c r="J209" s="56">
        <f t="shared" si="77"/>
        <v>3.3222330278293466</v>
      </c>
      <c r="K209" s="69">
        <v>320.43</v>
      </c>
      <c r="L209" s="109">
        <v>1965.29</v>
      </c>
      <c r="M209" s="56">
        <f t="shared" si="78"/>
        <v>2.9551359959766987</v>
      </c>
      <c r="N209" s="110">
        <v>336.07450069342582</v>
      </c>
      <c r="O209" s="109">
        <v>3449.1850225287094</v>
      </c>
      <c r="P209" s="56">
        <f t="shared" si="79"/>
        <v>2.3903738782173667</v>
      </c>
      <c r="IV209" s="106"/>
    </row>
    <row r="210" spans="1:256" s="96" customFormat="1" ht="18" customHeight="1" x14ac:dyDescent="0.25">
      <c r="A210" s="97">
        <v>42156</v>
      </c>
      <c r="B210" s="69">
        <v>276.17</v>
      </c>
      <c r="C210" s="71">
        <v>640.63</v>
      </c>
      <c r="D210" s="56">
        <f t="shared" si="75"/>
        <v>0.6884086444007842</v>
      </c>
      <c r="E210" s="110">
        <v>289.32</v>
      </c>
      <c r="F210" s="71">
        <v>779.11</v>
      </c>
      <c r="G210" s="56">
        <f t="shared" si="76"/>
        <v>0.73308853951179476</v>
      </c>
      <c r="H210" s="110">
        <v>300.24</v>
      </c>
      <c r="I210" s="109">
        <v>1059.6199999999999</v>
      </c>
      <c r="J210" s="56">
        <f t="shared" si="77"/>
        <v>0.74252954430933382</v>
      </c>
      <c r="K210" s="69">
        <v>322.97000000000003</v>
      </c>
      <c r="L210" s="109">
        <v>1980.85</v>
      </c>
      <c r="M210" s="56">
        <f t="shared" si="78"/>
        <v>0.79174065913936165</v>
      </c>
      <c r="N210" s="110">
        <v>338.98332351982833</v>
      </c>
      <c r="O210" s="109">
        <v>3479.0387249230171</v>
      </c>
      <c r="P210" s="56">
        <f t="shared" si="79"/>
        <v>0.8655291670152554</v>
      </c>
      <c r="IV210" s="106"/>
    </row>
    <row r="211" spans="1:256" s="96" customFormat="1" ht="18" customHeight="1" x14ac:dyDescent="0.25">
      <c r="A211" s="97">
        <v>42186</v>
      </c>
      <c r="B211" s="69">
        <v>280.04000000000002</v>
      </c>
      <c r="C211" s="71">
        <v>649.6</v>
      </c>
      <c r="D211" s="56">
        <f t="shared" si="75"/>
        <v>1.4001841936843507</v>
      </c>
      <c r="E211" s="110">
        <v>292.64</v>
      </c>
      <c r="F211" s="71">
        <v>788.04</v>
      </c>
      <c r="G211" s="56">
        <f t="shared" si="76"/>
        <v>1.1461796152019588</v>
      </c>
      <c r="H211" s="110">
        <v>303.39999999999998</v>
      </c>
      <c r="I211" s="109">
        <v>1070.8</v>
      </c>
      <c r="J211" s="56">
        <f t="shared" si="77"/>
        <v>1.0550952228157273</v>
      </c>
      <c r="K211" s="69">
        <v>325.82</v>
      </c>
      <c r="L211" s="109">
        <v>1998.38</v>
      </c>
      <c r="M211" s="56">
        <f t="shared" si="78"/>
        <v>0.88497362243482591</v>
      </c>
      <c r="N211" s="110">
        <v>341.01960686971768</v>
      </c>
      <c r="O211" s="109">
        <v>3499.9374185685369</v>
      </c>
      <c r="P211" s="56">
        <f t="shared" si="79"/>
        <v>0.60070310502169377</v>
      </c>
      <c r="IV211" s="106"/>
    </row>
    <row r="212" spans="1:256" s="96" customFormat="1" ht="18" customHeight="1" x14ac:dyDescent="0.25">
      <c r="A212" s="97">
        <v>42217</v>
      </c>
      <c r="B212" s="69">
        <v>280.18</v>
      </c>
      <c r="C212" s="71">
        <v>649.94000000000005</v>
      </c>
      <c r="D212" s="56">
        <f t="shared" si="75"/>
        <v>5.2339901477838069E-2</v>
      </c>
      <c r="E212" s="110">
        <v>292.74</v>
      </c>
      <c r="F212" s="71">
        <v>788.32</v>
      </c>
      <c r="G212" s="56">
        <f t="shared" si="76"/>
        <v>3.5531191310100851E-2</v>
      </c>
      <c r="H212" s="110">
        <v>303.5</v>
      </c>
      <c r="I212" s="109">
        <v>1071.1400000000001</v>
      </c>
      <c r="J212" s="56">
        <f t="shared" si="77"/>
        <v>3.1751961150550123E-2</v>
      </c>
      <c r="K212" s="69">
        <v>325.82</v>
      </c>
      <c r="L212" s="109">
        <v>1998.37</v>
      </c>
      <c r="M212" s="56">
        <f t="shared" si="78"/>
        <v>-5.0040532832973383E-4</v>
      </c>
      <c r="N212" s="110">
        <v>340.8921651238054</v>
      </c>
      <c r="O212" s="109">
        <v>3498.6294640514921</v>
      </c>
      <c r="P212" s="56">
        <f t="shared" si="79"/>
        <v>-3.7370797263569511E-2</v>
      </c>
      <c r="IV212" s="106"/>
    </row>
    <row r="213" spans="1:256" s="96" customFormat="1" ht="18" customHeight="1" x14ac:dyDescent="0.25">
      <c r="A213" s="97">
        <v>42248</v>
      </c>
      <c r="B213" s="69">
        <v>280.3</v>
      </c>
      <c r="C213" s="71">
        <v>650.21</v>
      </c>
      <c r="D213" s="56">
        <f t="shared" si="75"/>
        <v>4.1542296211960483E-2</v>
      </c>
      <c r="E213" s="110">
        <v>292.89</v>
      </c>
      <c r="F213" s="71">
        <v>788.72</v>
      </c>
      <c r="G213" s="56">
        <f t="shared" si="76"/>
        <v>5.0740815912320159E-2</v>
      </c>
      <c r="H213" s="110">
        <v>303.68</v>
      </c>
      <c r="I213" s="109">
        <v>1071.76</v>
      </c>
      <c r="J213" s="56">
        <f t="shared" si="77"/>
        <v>5.788225628768906E-2</v>
      </c>
      <c r="K213" s="69">
        <v>326</v>
      </c>
      <c r="L213" s="109">
        <v>1999.44</v>
      </c>
      <c r="M213" s="56">
        <f t="shared" si="78"/>
        <v>5.354363806502338E-2</v>
      </c>
      <c r="N213" s="110">
        <v>341.06194661989082</v>
      </c>
      <c r="O213" s="109">
        <v>3500.3719580288453</v>
      </c>
      <c r="P213" s="56">
        <f t="shared" si="79"/>
        <v>4.9805044954243094E-2</v>
      </c>
      <c r="IV213" s="106"/>
    </row>
    <row r="214" spans="1:256" s="96" customFormat="1" ht="18" customHeight="1" x14ac:dyDescent="0.25">
      <c r="A214" s="97">
        <v>42278</v>
      </c>
      <c r="B214" s="69">
        <v>281.43</v>
      </c>
      <c r="C214" s="71">
        <v>652.84</v>
      </c>
      <c r="D214" s="56">
        <f t="shared" si="75"/>
        <v>0.40448470494147681</v>
      </c>
      <c r="E214" s="110">
        <v>294.77</v>
      </c>
      <c r="F214" s="71">
        <v>793.77792870088513</v>
      </c>
      <c r="G214" s="56">
        <f t="shared" si="76"/>
        <v>0.6412831804550434</v>
      </c>
      <c r="H214" s="110">
        <v>305.99</v>
      </c>
      <c r="I214" s="109">
        <v>1079.94</v>
      </c>
      <c r="J214" s="56">
        <f t="shared" si="77"/>
        <v>0.76323057400911054</v>
      </c>
      <c r="K214" s="69">
        <v>329.05</v>
      </c>
      <c r="L214" s="109">
        <v>2018.15</v>
      </c>
      <c r="M214" s="56">
        <f t="shared" si="78"/>
        <v>0.93576201336373899</v>
      </c>
      <c r="N214" s="110">
        <v>345.04716771801105</v>
      </c>
      <c r="O214" s="109">
        <v>3541.2729037856343</v>
      </c>
      <c r="P214" s="56">
        <f t="shared" si="79"/>
        <v>1.1684742720833974</v>
      </c>
      <c r="IV214" s="106"/>
    </row>
    <row r="215" spans="1:256" s="96" customFormat="1" ht="18" customHeight="1" x14ac:dyDescent="0.25">
      <c r="A215" s="97">
        <v>42309</v>
      </c>
      <c r="B215" s="69">
        <v>281.98486535271644</v>
      </c>
      <c r="C215" s="71">
        <v>654.1146126145087</v>
      </c>
      <c r="D215" s="56">
        <f t="shared" si="75"/>
        <v>0.19524119455129885</v>
      </c>
      <c r="E215" s="110">
        <v>295.31</v>
      </c>
      <c r="F215" s="71">
        <v>795.22617725857731</v>
      </c>
      <c r="G215" s="56">
        <f t="shared" si="76"/>
        <v>0.18245009155928305</v>
      </c>
      <c r="H215" s="110">
        <v>306.57811902883697</v>
      </c>
      <c r="I215" s="109">
        <v>1081.999918382553</v>
      </c>
      <c r="J215" s="56">
        <f t="shared" si="77"/>
        <v>0.19074378044641183</v>
      </c>
      <c r="K215" s="69">
        <v>329.4</v>
      </c>
      <c r="L215" s="109">
        <v>2020.31</v>
      </c>
      <c r="M215" s="56">
        <f t="shared" si="78"/>
        <v>0.10702871441665707</v>
      </c>
      <c r="N215" s="110">
        <v>345.10115541468298</v>
      </c>
      <c r="O215" s="109">
        <v>3541.8269879377417</v>
      </c>
      <c r="P215" s="56">
        <f t="shared" si="79"/>
        <v>1.5646468576746564E-2</v>
      </c>
      <c r="IV215" s="106"/>
    </row>
    <row r="216" spans="1:256" s="96" customFormat="1" ht="18" customHeight="1" x14ac:dyDescent="0.25">
      <c r="A216" s="97">
        <v>42339</v>
      </c>
      <c r="B216" s="69">
        <v>284.24</v>
      </c>
      <c r="C216" s="71">
        <v>659.35</v>
      </c>
      <c r="D216" s="56">
        <f>((C216/C215)-1)*100</f>
        <v>0.80037768374647822</v>
      </c>
      <c r="E216" s="110">
        <v>297.74</v>
      </c>
      <c r="F216" s="71">
        <v>801.77717767661488</v>
      </c>
      <c r="G216" s="56">
        <f>((F216/F215)-1)*100</f>
        <v>0.82379084157178095</v>
      </c>
      <c r="H216" s="110">
        <v>309.11</v>
      </c>
      <c r="I216" s="109">
        <v>1090.95</v>
      </c>
      <c r="J216" s="56">
        <f>((I216/I215)-1)*100</f>
        <v>0.82717950947965857</v>
      </c>
      <c r="K216" s="69">
        <v>332.02</v>
      </c>
      <c r="L216" s="109">
        <v>2036.35</v>
      </c>
      <c r="M216" s="56">
        <f>((L216/L215)-1)*100</f>
        <v>0.79393756403720595</v>
      </c>
      <c r="N216" s="110">
        <v>347.82042320827304</v>
      </c>
      <c r="O216" s="109">
        <v>3569.7352574629308</v>
      </c>
      <c r="P216" s="56">
        <f>((O216/O215)-1)*100</f>
        <v>0.78796252951471857</v>
      </c>
      <c r="IV216" s="106"/>
    </row>
    <row r="217" spans="1:256" s="96" customFormat="1" ht="18" customHeight="1" x14ac:dyDescent="0.25">
      <c r="A217" s="26" t="s">
        <v>65</v>
      </c>
      <c r="B217" s="69"/>
      <c r="C217" s="71"/>
      <c r="D217" s="58">
        <f>((D205/100)+1)*((D206/100)+1)*((D207/100)+1)*((D208/100)+1)*((D209/100)+1)*((D210/100)+1)*((D211/100)+1)*((D212/100)+1)*((D213/100)+1)*((D214/100)+1)*((D215/100)+1)*((D216/100)+1)-1</f>
        <v>9.2181547126055863E-2</v>
      </c>
      <c r="E217" s="58"/>
      <c r="F217" s="58"/>
      <c r="G217" s="58">
        <f>((G205/100)+1)*((G206/100)+1)*((G207/100)+1)*((G208/100)+1)*((G209/100)+1)*((G210/100)+1)*((G211/100)+1)*((G212/100)+1)*((G213/100)+1)*((G214/100)+1)*((G215/100)+1)*((G216/100)+1)-1</f>
        <v>9.1566162496072412E-2</v>
      </c>
      <c r="H217" s="58"/>
      <c r="I217" s="58"/>
      <c r="J217" s="58">
        <f>((J205/100)+1)*((J206/100)+1)*((J207/100)+1)*((J208/100)+1)*((J209/100)+1)*((J210/100)+1)*((J211/100)+1)*((J212/100)+1)*((J213/100)+1)*((J214/100)+1)*((J215/100)+1)*((J216/100)+1)-1</f>
        <v>9.2216971687157701E-2</v>
      </c>
      <c r="K217" s="69"/>
      <c r="L217" s="71"/>
      <c r="M217" s="58">
        <f>((M205/100)+1)*((M206/100)+1)*((M207/100)+1)*((M208/100)+1)*((M209/100)+1)*((M210/100)+1)*((M211/100)+1)*((M212/100)+1)*((M213/100)+1)*((M214/100)+1)*((M215/100)+1)*((M216/100)+1)-1</f>
        <v>9.1624987268350555E-2</v>
      </c>
      <c r="N217" s="58"/>
      <c r="O217" s="58"/>
      <c r="P217" s="58">
        <f>((P205/100)+1)*((P206/100)+1)*((P207/100)+1)*((P208/100)+1)*((P209/100)+1)*((P210/100)+1)*((P211/100)+1)*((P212/100)+1)*((P213/100)+1)*((P214/100)+1)*((P215/100)+1)*((P216/100)+1)-1</f>
        <v>8.972265187431816E-2</v>
      </c>
      <c r="IV217" s="106"/>
    </row>
    <row r="218" spans="1:256" s="96" customFormat="1" ht="18" customHeight="1" x14ac:dyDescent="0.25">
      <c r="A218" s="97">
        <v>42370</v>
      </c>
      <c r="B218" s="69">
        <v>284.83</v>
      </c>
      <c r="C218" s="71">
        <v>660.72211202042649</v>
      </c>
      <c r="D218" s="56">
        <f>((C218/C216)-1)*100</f>
        <v>0.20810070833798822</v>
      </c>
      <c r="E218" s="110">
        <v>298.62</v>
      </c>
      <c r="F218" s="71">
        <v>804.13362970610615</v>
      </c>
      <c r="G218" s="56">
        <f>((F218/F216)-1)*100</f>
        <v>0.29390360502898893</v>
      </c>
      <c r="H218" s="110">
        <v>310.12</v>
      </c>
      <c r="I218" s="109">
        <v>1094.5023155148131</v>
      </c>
      <c r="J218" s="56">
        <f>((I218/I216)-1)*100</f>
        <v>0.32561671156450256</v>
      </c>
      <c r="K218" s="69">
        <v>333.32</v>
      </c>
      <c r="L218" s="109">
        <v>2044.352934185519</v>
      </c>
      <c r="M218" s="56">
        <f>((L218/L216)-1)*100</f>
        <v>0.39300386404690357</v>
      </c>
      <c r="N218" s="110">
        <v>349.54082763299147</v>
      </c>
      <c r="O218" s="109">
        <v>3587.392036427676</v>
      </c>
      <c r="P218" s="56">
        <f>((O218/O216)-1)*100</f>
        <v>0.49462432621107943</v>
      </c>
      <c r="IV218" s="106"/>
    </row>
    <row r="219" spans="1:256" s="96" customFormat="1" ht="18" customHeight="1" x14ac:dyDescent="0.25">
      <c r="A219" s="97">
        <v>42402</v>
      </c>
      <c r="B219" s="69">
        <v>285.74</v>
      </c>
      <c r="C219" s="71">
        <v>662.81777896367794</v>
      </c>
      <c r="D219" s="56">
        <f t="shared" ref="D219:D229" si="80">((C219/C218)-1)*100</f>
        <v>0.31717826679706906</v>
      </c>
      <c r="E219" s="110">
        <v>299.42</v>
      </c>
      <c r="F219" s="71">
        <v>806.3069568345237</v>
      </c>
      <c r="G219" s="56">
        <f t="shared" ref="G219:G226" si="81">((F219/F218)-1)*100</f>
        <v>0.27026939903158631</v>
      </c>
      <c r="H219" s="110">
        <v>310.87</v>
      </c>
      <c r="I219" s="109">
        <v>1097.1487907076746</v>
      </c>
      <c r="J219" s="56">
        <f t="shared" ref="J219:J229" si="82">((I219/I218)-1)*100</f>
        <v>0.24179713056309282</v>
      </c>
      <c r="K219" s="69">
        <v>333.7715</v>
      </c>
      <c r="L219" s="109">
        <v>2047.1195927164431</v>
      </c>
      <c r="M219" s="56">
        <f t="shared" ref="M219:M229" si="83">((L219/L218)-1)*100</f>
        <v>0.13533174652282653</v>
      </c>
      <c r="N219" s="110">
        <v>349.66933512584217</v>
      </c>
      <c r="O219" s="109">
        <v>3588.7109288717884</v>
      </c>
      <c r="P219" s="56">
        <f>((O219/O218)-1)*100</f>
        <v>3.6764658858579047E-2</v>
      </c>
      <c r="IV219" s="106"/>
    </row>
    <row r="220" spans="1:256" s="96" customFormat="1" ht="18" customHeight="1" x14ac:dyDescent="0.25">
      <c r="A220" s="97">
        <v>42434</v>
      </c>
      <c r="B220" s="69">
        <v>286.41000000000003</v>
      </c>
      <c r="C220" s="71">
        <v>664.38532255948803</v>
      </c>
      <c r="D220" s="56">
        <f t="shared" si="80"/>
        <v>0.23649691447036325</v>
      </c>
      <c r="E220" s="110">
        <v>300.2</v>
      </c>
      <c r="F220" s="71">
        <v>808.39141208336821</v>
      </c>
      <c r="G220" s="56">
        <f t="shared" si="81"/>
        <v>0.25851882228919987</v>
      </c>
      <c r="H220" s="110">
        <v>311.68</v>
      </c>
      <c r="I220" s="109">
        <v>1099.995494859138</v>
      </c>
      <c r="J220" s="56">
        <f t="shared" si="82"/>
        <v>0.25946381890711301</v>
      </c>
      <c r="K220" s="69">
        <v>334.59</v>
      </c>
      <c r="L220" s="109">
        <v>2052.1168441663704</v>
      </c>
      <c r="M220" s="56">
        <f t="shared" si="83"/>
        <v>0.24411135859903066</v>
      </c>
      <c r="N220" s="110">
        <v>350.55383830948119</v>
      </c>
      <c r="O220" s="109">
        <v>3597.7887230129445</v>
      </c>
      <c r="P220" s="56">
        <f>((O220/O219)-1)*100</f>
        <v>0.25295417549859867</v>
      </c>
      <c r="IV220" s="106"/>
    </row>
    <row r="221" spans="1:256" s="96" customFormat="1" ht="18" customHeight="1" x14ac:dyDescent="0.25">
      <c r="A221" s="97">
        <v>42466</v>
      </c>
      <c r="B221" s="69">
        <v>286.77999999999997</v>
      </c>
      <c r="C221" s="71">
        <v>665.23073904891885</v>
      </c>
      <c r="D221" s="56">
        <f t="shared" si="80"/>
        <v>0.12724791784590739</v>
      </c>
      <c r="E221" s="110">
        <v>300.64999999999998</v>
      </c>
      <c r="F221" s="71">
        <v>809.62161745928017</v>
      </c>
      <c r="G221" s="56">
        <f t="shared" si="81"/>
        <v>0.15217942169147847</v>
      </c>
      <c r="H221" s="110">
        <v>312.17</v>
      </c>
      <c r="I221" s="109">
        <v>1101.7421250252314</v>
      </c>
      <c r="J221" s="56">
        <f t="shared" si="82"/>
        <v>0.15878521087189235</v>
      </c>
      <c r="K221" s="69">
        <v>335.14</v>
      </c>
      <c r="L221" s="109">
        <v>2055.5296110683407</v>
      </c>
      <c r="M221" s="56">
        <f t="shared" si="83"/>
        <v>0.16630470685292664</v>
      </c>
      <c r="N221" s="110">
        <v>351.21859124461747</v>
      </c>
      <c r="O221" s="109">
        <v>3604.6111860764113</v>
      </c>
      <c r="P221" s="56">
        <f>((O221/O220)-1)*100</f>
        <v>0.18962934148487598</v>
      </c>
      <c r="IV221" s="106"/>
    </row>
    <row r="222" spans="1:256" s="96" customFormat="1" ht="18" customHeight="1" x14ac:dyDescent="0.25">
      <c r="A222" s="97">
        <v>42498</v>
      </c>
      <c r="B222" s="69">
        <v>296.93</v>
      </c>
      <c r="C222" s="71">
        <v>688.77314960087301</v>
      </c>
      <c r="D222" s="56">
        <f t="shared" si="80"/>
        <v>3.5389841704568159</v>
      </c>
      <c r="E222" s="110">
        <v>310.16000000000003</v>
      </c>
      <c r="F222" s="71">
        <v>835.21842762362041</v>
      </c>
      <c r="G222" s="56">
        <f t="shared" si="81"/>
        <v>3.1615769159755169</v>
      </c>
      <c r="H222" s="110">
        <v>321.52999999999997</v>
      </c>
      <c r="I222" s="109">
        <v>1134.7541965273228</v>
      </c>
      <c r="J222" s="56">
        <f t="shared" si="82"/>
        <v>2.9963519368323421</v>
      </c>
      <c r="K222" s="69">
        <v>344.49</v>
      </c>
      <c r="L222" s="109">
        <v>2112.8813345230956</v>
      </c>
      <c r="M222" s="56">
        <f t="shared" si="83"/>
        <v>2.7901190596299363</v>
      </c>
      <c r="N222" s="110">
        <v>359.79934480810783</v>
      </c>
      <c r="O222" s="109">
        <v>3692.6767983502787</v>
      </c>
      <c r="P222" s="56">
        <f>((O222/O221)-1)*100</f>
        <v>2.4431376292133766</v>
      </c>
      <c r="IV222" s="106"/>
    </row>
    <row r="223" spans="1:256" s="96" customFormat="1" ht="18" customHeight="1" x14ac:dyDescent="0.25">
      <c r="A223" s="97">
        <v>42530</v>
      </c>
      <c r="B223" s="69">
        <v>300.8</v>
      </c>
      <c r="C223" s="71">
        <v>697.76301748380524</v>
      </c>
      <c r="D223" s="56">
        <f t="shared" si="80"/>
        <v>1.3052001066159002</v>
      </c>
      <c r="E223" s="110">
        <v>313.95999999999998</v>
      </c>
      <c r="F223" s="71">
        <v>845.45692042439134</v>
      </c>
      <c r="G223" s="56">
        <f t="shared" si="81"/>
        <v>1.2258461334362147</v>
      </c>
      <c r="H223" s="110">
        <v>325.3</v>
      </c>
      <c r="I223" s="109">
        <v>1148.0726754479847</v>
      </c>
      <c r="J223" s="56">
        <f t="shared" si="82"/>
        <v>1.1736884482489884</v>
      </c>
      <c r="K223" s="69">
        <v>348.19</v>
      </c>
      <c r="L223" s="109">
        <v>2135.5578633184869</v>
      </c>
      <c r="M223" s="56">
        <f t="shared" si="83"/>
        <v>1.0732514138334093</v>
      </c>
      <c r="N223" s="110">
        <v>363.30528487126492</v>
      </c>
      <c r="O223" s="109">
        <v>3728.6588080855427</v>
      </c>
      <c r="P223" s="56">
        <f>((O223/O222)-1)*100</f>
        <v>0.97441535504376731</v>
      </c>
      <c r="IV223" s="106"/>
    </row>
    <row r="224" spans="1:256" s="96" customFormat="1" ht="18" customHeight="1" x14ac:dyDescent="0.25">
      <c r="A224" s="97">
        <v>42562</v>
      </c>
      <c r="B224" s="69">
        <v>306.29000000000002</v>
      </c>
      <c r="C224" s="71">
        <v>710.4907069216282</v>
      </c>
      <c r="D224" s="56">
        <f t="shared" si="80"/>
        <v>1.824070510890663</v>
      </c>
      <c r="E224" s="110">
        <v>318.89</v>
      </c>
      <c r="F224" s="71">
        <v>858.72692430651034</v>
      </c>
      <c r="G224" s="56">
        <f t="shared" si="81"/>
        <v>1.5695659425743358</v>
      </c>
      <c r="H224" s="110">
        <v>330.04</v>
      </c>
      <c r="I224" s="109">
        <v>1164.7953008095985</v>
      </c>
      <c r="J224" s="56">
        <f t="shared" si="82"/>
        <v>1.4565824724544152</v>
      </c>
      <c r="K224" s="69">
        <v>352.4</v>
      </c>
      <c r="L224" s="109">
        <v>2161.3858837631442</v>
      </c>
      <c r="M224" s="56">
        <f t="shared" si="83"/>
        <v>1.2094273298932201</v>
      </c>
      <c r="N224" s="110">
        <v>366.52110478550503</v>
      </c>
      <c r="O224" s="109">
        <v>3761.6632694786576</v>
      </c>
      <c r="P224" s="56">
        <f t="shared" ref="P224:P229" si="84">((N224/N223)-1)*100</f>
        <v>0.88515638174093692</v>
      </c>
      <c r="IV224" s="106"/>
    </row>
    <row r="225" spans="1:256" s="96" customFormat="1" ht="18" customHeight="1" x14ac:dyDescent="0.25">
      <c r="A225" s="97">
        <v>42594</v>
      </c>
      <c r="B225" s="69">
        <v>306.37</v>
      </c>
      <c r="C225" s="71">
        <v>710.69045582503566</v>
      </c>
      <c r="D225" s="56">
        <f t="shared" si="80"/>
        <v>2.8114217605024194E-2</v>
      </c>
      <c r="E225" s="110">
        <v>318.97000000000003</v>
      </c>
      <c r="F225" s="71">
        <v>858.93581890580072</v>
      </c>
      <c r="G225" s="56">
        <f t="shared" si="81"/>
        <v>2.4326080081760182E-2</v>
      </c>
      <c r="H225" s="110">
        <v>330.13</v>
      </c>
      <c r="I225" s="109">
        <v>1165.1222245250315</v>
      </c>
      <c r="J225" s="56">
        <f t="shared" si="82"/>
        <v>2.8067053086977545E-2</v>
      </c>
      <c r="K225" s="69">
        <v>352.63</v>
      </c>
      <c r="L225" s="109">
        <v>2162.8146687189055</v>
      </c>
      <c r="M225" s="56">
        <f t="shared" si="83"/>
        <v>6.6105037813679601E-2</v>
      </c>
      <c r="N225" s="110">
        <v>366.84651896826063</v>
      </c>
      <c r="O225" s="109">
        <v>3765.0030459953618</v>
      </c>
      <c r="P225" s="56">
        <f t="shared" si="84"/>
        <v>8.8784568884792137E-2</v>
      </c>
      <c r="IV225" s="106"/>
    </row>
    <row r="226" spans="1:256" s="96" customFormat="1" ht="18" customHeight="1" x14ac:dyDescent="0.25">
      <c r="A226" s="97">
        <v>42626</v>
      </c>
      <c r="B226" s="69">
        <v>306.71507641605268</v>
      </c>
      <c r="C226" s="71">
        <v>711.48078511931749</v>
      </c>
      <c r="D226" s="56">
        <f t="shared" si="80"/>
        <v>0.1112058404336258</v>
      </c>
      <c r="E226" s="110">
        <v>319.30434217210461</v>
      </c>
      <c r="F226" s="71">
        <v>859.84669997647438</v>
      </c>
      <c r="G226" s="56">
        <f t="shared" si="81"/>
        <v>0.1060476290107415</v>
      </c>
      <c r="H226" s="110">
        <v>330.46579808614081</v>
      </c>
      <c r="I226" s="109">
        <v>1166.3062181022672</v>
      </c>
      <c r="J226" s="56">
        <f t="shared" si="82"/>
        <v>0.10161968867414828</v>
      </c>
      <c r="K226" s="69">
        <v>352.91043256034288</v>
      </c>
      <c r="L226" s="109">
        <v>2164.5043230507799</v>
      </c>
      <c r="M226" s="56">
        <f t="shared" si="83"/>
        <v>7.8122936574831492E-2</v>
      </c>
      <c r="N226" s="110">
        <v>367.06278352340991</v>
      </c>
      <c r="O226" s="109">
        <v>3767.222602858455</v>
      </c>
      <c r="P226" s="56">
        <f t="shared" si="84"/>
        <v>5.8952325827577035E-2</v>
      </c>
      <c r="IV226" s="106"/>
    </row>
    <row r="227" spans="1:256" s="96" customFormat="1" ht="18" customHeight="1" x14ac:dyDescent="0.25">
      <c r="A227" s="97">
        <v>42658</v>
      </c>
      <c r="B227" s="69">
        <v>306.79000000000002</v>
      </c>
      <c r="C227" s="71">
        <v>711.65</v>
      </c>
      <c r="D227" s="56">
        <f t="shared" si="80"/>
        <v>2.3783478657701806E-2</v>
      </c>
      <c r="E227" s="110">
        <v>319.39999999999998</v>
      </c>
      <c r="F227" s="71">
        <v>860.0999241497301</v>
      </c>
      <c r="G227" s="56">
        <f>((F227/F226)-1)*100</f>
        <v>2.9449920929236484E-2</v>
      </c>
      <c r="H227" s="110">
        <v>330.56</v>
      </c>
      <c r="I227" s="109">
        <v>1166.6500000000001</v>
      </c>
      <c r="J227" s="56">
        <f t="shared" si="82"/>
        <v>2.9476126629268684E-2</v>
      </c>
      <c r="K227" s="69">
        <v>353.03</v>
      </c>
      <c r="L227" s="109">
        <v>2165.2399999999998</v>
      </c>
      <c r="M227" s="56">
        <f t="shared" si="83"/>
        <v>3.398824115921073E-2</v>
      </c>
      <c r="N227" s="110">
        <v>367.2261412419852</v>
      </c>
      <c r="O227" s="109">
        <v>3768.8991686052223</v>
      </c>
      <c r="P227" s="56">
        <f t="shared" si="84"/>
        <v>4.4504026533886965E-2</v>
      </c>
      <c r="IV227" s="106"/>
    </row>
    <row r="228" spans="1:256" s="96" customFormat="1" ht="18" customHeight="1" x14ac:dyDescent="0.25">
      <c r="A228" s="97">
        <v>42690</v>
      </c>
      <c r="B228" s="69">
        <v>306.93</v>
      </c>
      <c r="C228" s="71">
        <v>711.97</v>
      </c>
      <c r="D228" s="56">
        <f t="shared" si="80"/>
        <v>4.4965924260531587E-2</v>
      </c>
      <c r="E228" s="110">
        <v>319.45999999999998</v>
      </c>
      <c r="F228" s="71">
        <v>860.26</v>
      </c>
      <c r="G228" s="56">
        <f>((F228/F227)-1)*100</f>
        <v>1.8611308497451517E-2</v>
      </c>
      <c r="H228" s="110">
        <v>330.57</v>
      </c>
      <c r="I228" s="109">
        <v>1166.68</v>
      </c>
      <c r="J228" s="56">
        <f t="shared" si="82"/>
        <v>2.5714653066444271E-3</v>
      </c>
      <c r="K228" s="69">
        <v>352.94</v>
      </c>
      <c r="L228" s="109">
        <v>2164.67</v>
      </c>
      <c r="M228" s="56">
        <f t="shared" si="83"/>
        <v>-2.6325026325013656E-2</v>
      </c>
      <c r="N228" s="110">
        <v>367.01029353169508</v>
      </c>
      <c r="O228" s="109">
        <v>3766.6838898859392</v>
      </c>
      <c r="P228" s="56">
        <f t="shared" si="84"/>
        <v>-5.8777871738679988E-2</v>
      </c>
      <c r="IV228" s="106"/>
    </row>
    <row r="229" spans="1:256" s="96" customFormat="1" ht="18" customHeight="1" x14ac:dyDescent="0.25">
      <c r="A229" s="97">
        <v>42722</v>
      </c>
      <c r="B229" s="69">
        <v>307.17</v>
      </c>
      <c r="C229" s="71">
        <v>712.55</v>
      </c>
      <c r="D229" s="56">
        <f t="shared" si="80"/>
        <v>8.1464106633699629E-2</v>
      </c>
      <c r="E229" s="110">
        <v>320.10000000000002</v>
      </c>
      <c r="F229" s="71">
        <v>861.99</v>
      </c>
      <c r="G229" s="56">
        <f>((F229/F228)-1)*100</f>
        <v>0.20110199242089344</v>
      </c>
      <c r="H229" s="110">
        <v>331.44</v>
      </c>
      <c r="I229" s="109">
        <v>1169.74</v>
      </c>
      <c r="J229" s="56">
        <f t="shared" si="82"/>
        <v>0.26228271676893566</v>
      </c>
      <c r="K229" s="69">
        <v>354.30070000000001</v>
      </c>
      <c r="L229" s="109">
        <v>2173.0311999999999</v>
      </c>
      <c r="M229" s="56">
        <f t="shared" si="83"/>
        <v>0.38625748959424389</v>
      </c>
      <c r="N229" s="110">
        <v>368.98170840060175</v>
      </c>
      <c r="O229" s="109">
        <v>3786.9168281927527</v>
      </c>
      <c r="P229" s="56">
        <f t="shared" si="84"/>
        <v>0.53715519800165978</v>
      </c>
      <c r="IV229" s="106"/>
    </row>
    <row r="230" spans="1:256" s="96" customFormat="1" ht="18" customHeight="1" x14ac:dyDescent="0.25">
      <c r="A230" s="26" t="s">
        <v>66</v>
      </c>
      <c r="B230" s="69"/>
      <c r="C230" s="71"/>
      <c r="D230" s="58">
        <f>((D218/100)+1)*((D219/100)+1)*((D220/100)+1)*((D221/100)+1)*((D222/100)+1)*((D223/100)+1)*((D224/100)+1)*((D225/100)+1)*((D226/100)+1)*((D227/100)+1)*((D228/100)+1)*((D229/100)+1)-1</f>
        <v>8.0685523621748745E-2</v>
      </c>
      <c r="E230" s="58"/>
      <c r="F230" s="58"/>
      <c r="G230" s="58">
        <f>((G218/100)+1)*((G219/100)+1)*((G220/100)+1)*((G221/100)+1)*((G222/100)+1)*((G223/100)+1)*((G224/100)+1)*((G225/100)+1)*((G226/100)+1)*((G227/100)+1)*((G228/100)+1)*((G229/100)+1)-1</f>
        <v>7.5099197133384532E-2</v>
      </c>
      <c r="H230" s="58"/>
      <c r="I230" s="58"/>
      <c r="J230" s="58">
        <f>((J218/100)+1)*((J219/100)+1)*((J220/100)+1)*((J221/100)+1)*((J222/100)+1)*((J223/100)+1)*((J224/100)+1)*((J225/100)+1)*((J226/100)+1)*((J227/100)+1)*((J228/100)+1)*((J229/100)+1)-1</f>
        <v>7.2221458361977353E-2</v>
      </c>
      <c r="K230" s="69"/>
      <c r="L230" s="71"/>
      <c r="M230" s="58">
        <f>((M218/100)+1)*((M219/100)+1)*((M220/100)+1)*((M221/100)+1)*((M222/100)+1)*((M223/100)+1)*((M224/100)+1)*((M225/100)+1)*((M226/100)+1)*((M227/100)+1)*((M228/100)+1)*((M229/100)+1)-1</f>
        <v>6.7120681611707145E-2</v>
      </c>
      <c r="N230" s="58"/>
      <c r="O230" s="58"/>
      <c r="P230" s="58">
        <f>((P218/100)+1)*((P219/100)+1)*((P220/100)+1)*((P221/100)+1)*((P222/100)+1)*((P223/100)+1)*((P224/100)+1)*((P225/100)+1)*((P226/100)+1)*((P227/100)+1)*((P228/100)+1)*((P229/100)+1)-1</f>
        <v>6.0839685597349868E-2</v>
      </c>
      <c r="IV230" s="106"/>
    </row>
    <row r="231" spans="1:256" s="96" customFormat="1" ht="18" customHeight="1" x14ac:dyDescent="0.25">
      <c r="A231" s="97">
        <v>42753</v>
      </c>
      <c r="B231" s="69">
        <v>308.08999999999997</v>
      </c>
      <c r="C231" s="71">
        <v>714.67</v>
      </c>
      <c r="D231" s="56">
        <f>((C231/C229)-1)*100</f>
        <v>0.29752298084344542</v>
      </c>
      <c r="E231" s="110">
        <v>321.37331582338061</v>
      </c>
      <c r="F231" s="71">
        <v>865.42</v>
      </c>
      <c r="G231" s="56">
        <f>((F231/F229)-1)*100</f>
        <v>0.39791644914672908</v>
      </c>
      <c r="H231" s="110">
        <v>322.94</v>
      </c>
      <c r="I231" s="109">
        <v>1175.04</v>
      </c>
      <c r="J231" s="56">
        <f>((I231/I229)-1)*100</f>
        <v>0.45309214013369292</v>
      </c>
      <c r="K231" s="69">
        <v>356.16019999999997</v>
      </c>
      <c r="L231" s="109">
        <v>2184.4360999999999</v>
      </c>
      <c r="M231" s="56">
        <f>((L231/L229)-1)*100</f>
        <v>0.52483829960656703</v>
      </c>
      <c r="N231" s="69">
        <v>371.26617148490232</v>
      </c>
      <c r="O231" s="109">
        <v>3810.3626291643568</v>
      </c>
      <c r="P231" s="56">
        <f>((O231/O229)-1)*100</f>
        <v>0.61912637734886644</v>
      </c>
      <c r="IV231" s="106"/>
    </row>
    <row r="232" spans="1:256" s="96" customFormat="1" ht="18" customHeight="1" x14ac:dyDescent="0.25">
      <c r="A232" s="97">
        <v>42785</v>
      </c>
      <c r="B232" s="69">
        <v>308.49</v>
      </c>
      <c r="C232" s="71">
        <v>715.6</v>
      </c>
      <c r="D232" s="56">
        <f t="shared" ref="D232:D242" si="85">((C232/C231)-1)*100</f>
        <v>0.13012999006536408</v>
      </c>
      <c r="E232" s="110">
        <v>321.63989870516247</v>
      </c>
      <c r="F232" s="71">
        <v>866.14</v>
      </c>
      <c r="G232" s="56">
        <f t="shared" ref="G232:G242" si="86">((F232/F231)-1)*100</f>
        <v>8.3196598183543635E-2</v>
      </c>
      <c r="H232" s="110">
        <v>333.12</v>
      </c>
      <c r="I232" s="109">
        <v>1175.67</v>
      </c>
      <c r="J232" s="56">
        <f t="shared" ref="J232:J242" si="87">((I232/I231)-1)*100</f>
        <v>5.3615196078449223E-2</v>
      </c>
      <c r="K232" s="69">
        <v>356.13</v>
      </c>
      <c r="L232" s="109">
        <v>2184.25</v>
      </c>
      <c r="M232" s="56">
        <f t="shared" ref="M232:M242" si="88">((L232/L231)-1)*100</f>
        <v>-8.5193611293998828E-3</v>
      </c>
      <c r="N232" s="110">
        <v>371</v>
      </c>
      <c r="O232" s="109">
        <v>3807.62</v>
      </c>
      <c r="P232" s="56">
        <f t="shared" ref="P232:P242" si="89">((O232/O231)-1)*100</f>
        <v>-7.1978166680641831E-2</v>
      </c>
      <c r="IV232" s="106"/>
    </row>
    <row r="233" spans="1:256" s="96" customFormat="1" ht="18" customHeight="1" x14ac:dyDescent="0.25">
      <c r="A233" s="97">
        <v>42817</v>
      </c>
      <c r="B233" s="69">
        <v>308.31</v>
      </c>
      <c r="C233" s="71">
        <v>715.19</v>
      </c>
      <c r="D233" s="56">
        <f t="shared" si="85"/>
        <v>-5.7294577976518823E-2</v>
      </c>
      <c r="E233" s="110">
        <v>321.11400185498718</v>
      </c>
      <c r="F233" s="71">
        <v>864.72</v>
      </c>
      <c r="G233" s="56">
        <f t="shared" si="86"/>
        <v>-0.16394578243701385</v>
      </c>
      <c r="H233" s="110">
        <v>332.39</v>
      </c>
      <c r="I233" s="109">
        <v>1173.08</v>
      </c>
      <c r="J233" s="56">
        <f t="shared" si="87"/>
        <v>-0.22029991409154848</v>
      </c>
      <c r="K233" s="69">
        <v>354.97</v>
      </c>
      <c r="L233" s="109">
        <v>2177.13</v>
      </c>
      <c r="M233" s="56">
        <f t="shared" si="88"/>
        <v>-0.32597001259012659</v>
      </c>
      <c r="N233" s="110">
        <v>369.32</v>
      </c>
      <c r="O233" s="109">
        <v>3790.36</v>
      </c>
      <c r="P233" s="56">
        <f t="shared" si="89"/>
        <v>-0.45330153744332913</v>
      </c>
      <c r="IV233" s="106"/>
    </row>
    <row r="234" spans="1:256" s="96" customFormat="1" ht="18" customHeight="1" x14ac:dyDescent="0.25">
      <c r="A234" s="97">
        <v>42849</v>
      </c>
      <c r="B234" s="69">
        <v>307.83</v>
      </c>
      <c r="C234" s="71">
        <v>714.07</v>
      </c>
      <c r="D234" s="56">
        <f t="shared" si="85"/>
        <v>-0.15660174219438439</v>
      </c>
      <c r="E234" s="110">
        <v>320.50150845011711</v>
      </c>
      <c r="F234" s="71">
        <v>863.07</v>
      </c>
      <c r="G234" s="56">
        <f t="shared" si="86"/>
        <v>-0.1908132112128702</v>
      </c>
      <c r="H234" s="110">
        <v>331.71</v>
      </c>
      <c r="I234" s="109">
        <v>1170.71</v>
      </c>
      <c r="J234" s="56">
        <f t="shared" si="87"/>
        <v>-0.20203225696455718</v>
      </c>
      <c r="K234" s="69">
        <v>354.24</v>
      </c>
      <c r="L234" s="109">
        <v>2172.69</v>
      </c>
      <c r="M234" s="56">
        <f t="shared" si="88"/>
        <v>-0.20393821223353426</v>
      </c>
      <c r="N234" s="110">
        <v>368.48</v>
      </c>
      <c r="O234" s="109">
        <v>3781.79</v>
      </c>
      <c r="P234" s="56">
        <f t="shared" si="89"/>
        <v>-0.22609989552444532</v>
      </c>
      <c r="IV234" s="106"/>
    </row>
    <row r="235" spans="1:256" s="96" customFormat="1" ht="18" customHeight="1" x14ac:dyDescent="0.25">
      <c r="A235" s="97">
        <v>42881</v>
      </c>
      <c r="B235" s="69">
        <v>312.95999999999998</v>
      </c>
      <c r="C235" s="71">
        <v>725.97</v>
      </c>
      <c r="D235" s="56">
        <f t="shared" si="85"/>
        <v>1.6665032839917604</v>
      </c>
      <c r="E235" s="110">
        <v>325.20491485844201</v>
      </c>
      <c r="F235" s="71">
        <v>875.74</v>
      </c>
      <c r="G235" s="56">
        <f t="shared" si="86"/>
        <v>1.4680153405865148</v>
      </c>
      <c r="H235" s="110">
        <v>336.31</v>
      </c>
      <c r="I235" s="109">
        <v>1186.95</v>
      </c>
      <c r="J235" s="56">
        <f t="shared" si="87"/>
        <v>1.3871923875255154</v>
      </c>
      <c r="K235" s="69">
        <v>359.07</v>
      </c>
      <c r="L235" s="109">
        <v>2202.29</v>
      </c>
      <c r="M235" s="56">
        <f t="shared" si="88"/>
        <v>1.3623664673745317</v>
      </c>
      <c r="N235" s="110">
        <v>373.04</v>
      </c>
      <c r="O235" s="109">
        <v>3828.55</v>
      </c>
      <c r="P235" s="56">
        <f t="shared" si="89"/>
        <v>1.2364515216339411</v>
      </c>
      <c r="IV235" s="106"/>
    </row>
    <row r="236" spans="1:256" s="96" customFormat="1" ht="18" customHeight="1" x14ac:dyDescent="0.25">
      <c r="A236" s="97">
        <v>42913</v>
      </c>
      <c r="B236" s="69">
        <v>312.67975405565164</v>
      </c>
      <c r="C236" s="71">
        <v>725.31692770348229</v>
      </c>
      <c r="D236" s="56">
        <f t="shared" si="85"/>
        <v>-8.9958579075954948E-2</v>
      </c>
      <c r="E236" s="110">
        <v>324.5689616697224</v>
      </c>
      <c r="F236" s="71">
        <v>874.02366252845411</v>
      </c>
      <c r="G236" s="56">
        <f t="shared" si="86"/>
        <v>-0.1959871047966133</v>
      </c>
      <c r="H236" s="110">
        <v>335.49295472734633</v>
      </c>
      <c r="I236" s="109">
        <v>1184.0484597622763</v>
      </c>
      <c r="J236" s="56">
        <f t="shared" si="87"/>
        <v>-0.24445345109093131</v>
      </c>
      <c r="K236" s="69">
        <v>357.98387318440888</v>
      </c>
      <c r="L236" s="109">
        <v>2195.6212387051637</v>
      </c>
      <c r="M236" s="56">
        <f t="shared" si="88"/>
        <v>-0.30281031539153291</v>
      </c>
      <c r="N236" s="110">
        <v>371.53971067016954</v>
      </c>
      <c r="O236" s="109">
        <v>3813.1700044902195</v>
      </c>
      <c r="P236" s="56">
        <f t="shared" si="89"/>
        <v>-0.40171854905330928</v>
      </c>
      <c r="IV236" s="106"/>
    </row>
    <row r="237" spans="1:256" s="96" customFormat="1" ht="18" customHeight="1" x14ac:dyDescent="0.25">
      <c r="A237" s="97">
        <v>42945</v>
      </c>
      <c r="B237" s="69">
        <v>315.10000000000002</v>
      </c>
      <c r="C237" s="71">
        <v>730.93</v>
      </c>
      <c r="D237" s="56">
        <f t="shared" si="85"/>
        <v>0.77387857392077208</v>
      </c>
      <c r="E237" s="110">
        <v>328.42422311529668</v>
      </c>
      <c r="F237" s="71">
        <v>884.41</v>
      </c>
      <c r="G237" s="56">
        <f t="shared" si="86"/>
        <v>1.1883359589486719</v>
      </c>
      <c r="H237" s="110">
        <v>339.92</v>
      </c>
      <c r="I237" s="109">
        <v>1199.6600000000001</v>
      </c>
      <c r="J237" s="56">
        <f t="shared" si="87"/>
        <v>1.3184882855941771</v>
      </c>
      <c r="K237" s="69">
        <v>364.2</v>
      </c>
      <c r="L237" s="109">
        <v>2233.7199999999998</v>
      </c>
      <c r="M237" s="56">
        <f t="shared" si="88"/>
        <v>1.7352155564547278</v>
      </c>
      <c r="N237" s="110">
        <v>380.28</v>
      </c>
      <c r="O237" s="109">
        <v>3902.84</v>
      </c>
      <c r="P237" s="56">
        <f t="shared" si="89"/>
        <v>2.3515866170191524</v>
      </c>
      <c r="IV237" s="106"/>
    </row>
    <row r="238" spans="1:256" s="96" customFormat="1" ht="18" customHeight="1" x14ac:dyDescent="0.25">
      <c r="A238" s="97">
        <v>42977</v>
      </c>
      <c r="B238" s="69">
        <v>315.02218471288973</v>
      </c>
      <c r="C238" s="71">
        <v>730.75061691945882</v>
      </c>
      <c r="D238" s="56">
        <f t="shared" si="85"/>
        <v>-2.4541759202811875E-2</v>
      </c>
      <c r="E238" s="110">
        <v>328.88965723073204</v>
      </c>
      <c r="F238" s="71">
        <v>885.65875585184745</v>
      </c>
      <c r="G238" s="56">
        <f t="shared" si="86"/>
        <v>0.14119648713237787</v>
      </c>
      <c r="H238" s="110">
        <v>340.69382487301834</v>
      </c>
      <c r="I238" s="109">
        <v>1202.4037849595259</v>
      </c>
      <c r="J238" s="56">
        <f t="shared" si="87"/>
        <v>0.22871354879929751</v>
      </c>
      <c r="K238" s="69">
        <v>365.7350425904574</v>
      </c>
      <c r="L238" s="109">
        <v>2243.1614589428359</v>
      </c>
      <c r="M238" s="56">
        <f t="shared" si="88"/>
        <v>0.42267871276775448</v>
      </c>
      <c r="N238" s="110">
        <v>382.72531700957774</v>
      </c>
      <c r="O238" s="109">
        <v>3927.9696271161074</v>
      </c>
      <c r="P238" s="56">
        <f t="shared" si="89"/>
        <v>0.64388053612516316</v>
      </c>
      <c r="IV238" s="106"/>
    </row>
    <row r="239" spans="1:256" s="96" customFormat="1" ht="18" customHeight="1" x14ac:dyDescent="0.25">
      <c r="A239" s="97">
        <v>42979</v>
      </c>
      <c r="B239" s="69">
        <v>315.46081057625037</v>
      </c>
      <c r="C239" s="71">
        <v>731.76808850019756</v>
      </c>
      <c r="D239" s="56">
        <f t="shared" si="85"/>
        <v>0.13923649972791274</v>
      </c>
      <c r="E239" s="110">
        <v>329.84215977636211</v>
      </c>
      <c r="F239" s="71">
        <v>888.22</v>
      </c>
      <c r="G239" s="56">
        <f t="shared" si="86"/>
        <v>0.28919085722685089</v>
      </c>
      <c r="H239" s="110">
        <v>341.95</v>
      </c>
      <c r="I239" s="109">
        <v>1206.82</v>
      </c>
      <c r="J239" s="56">
        <f t="shared" si="87"/>
        <v>0.36728219718824562</v>
      </c>
      <c r="K239" s="69">
        <v>367.61</v>
      </c>
      <c r="L239" s="109">
        <v>2254.69</v>
      </c>
      <c r="M239" s="56">
        <f t="shared" si="88"/>
        <v>0.51394165191289698</v>
      </c>
      <c r="N239" s="110">
        <v>385.37</v>
      </c>
      <c r="O239" s="109">
        <v>3955.09</v>
      </c>
      <c r="P239" s="56">
        <f t="shared" si="89"/>
        <v>0.69044253032588543</v>
      </c>
      <c r="IV239" s="106"/>
    </row>
    <row r="240" spans="1:256" s="96" customFormat="1" ht="18" customHeight="1" x14ac:dyDescent="0.25">
      <c r="A240" s="97">
        <v>43010</v>
      </c>
      <c r="B240" s="69">
        <v>316.10764128588283</v>
      </c>
      <c r="C240" s="71">
        <v>733.26852866931506</v>
      </c>
      <c r="D240" s="56">
        <f t="shared" si="85"/>
        <v>0.20504312673605973</v>
      </c>
      <c r="E240" s="110">
        <v>330.65844100406565</v>
      </c>
      <c r="F240" s="71">
        <v>890.42186956375895</v>
      </c>
      <c r="G240" s="56">
        <f t="shared" si="86"/>
        <v>0.24789686831627744</v>
      </c>
      <c r="H240" s="110">
        <v>342.86496327136314</v>
      </c>
      <c r="I240" s="109">
        <v>1210.0663395385934</v>
      </c>
      <c r="J240" s="56">
        <f t="shared" si="87"/>
        <v>0.2689994811648333</v>
      </c>
      <c r="K240" s="69">
        <v>368.64709850091964</v>
      </c>
      <c r="L240" s="109">
        <v>2261.0219612845553</v>
      </c>
      <c r="M240" s="56">
        <f t="shared" si="88"/>
        <v>0.28083511633774094</v>
      </c>
      <c r="N240" s="110">
        <v>386.55498808694438</v>
      </c>
      <c r="O240" s="109">
        <v>3967.2741387467418</v>
      </c>
      <c r="P240" s="56">
        <f t="shared" si="89"/>
        <v>0.30806223743939931</v>
      </c>
      <c r="IV240" s="106"/>
    </row>
    <row r="241" spans="1:256" s="96" customFormat="1" ht="18" customHeight="1" x14ac:dyDescent="0.25">
      <c r="A241" s="97">
        <v>43041</v>
      </c>
      <c r="B241" s="69">
        <v>316.48426630407681</v>
      </c>
      <c r="C241" s="71">
        <v>734.14217813829907</v>
      </c>
      <c r="D241" s="56">
        <f t="shared" si="85"/>
        <v>0.11914454730104218</v>
      </c>
      <c r="E241" s="110">
        <v>331.47024110004247</v>
      </c>
      <c r="F241" s="71">
        <v>892.60794579691583</v>
      </c>
      <c r="G241" s="56">
        <f t="shared" si="86"/>
        <v>0.2455101685932215</v>
      </c>
      <c r="H241" s="110">
        <v>343.93447112313964</v>
      </c>
      <c r="I241" s="109">
        <v>1213.840931841519</v>
      </c>
      <c r="J241" s="56">
        <f t="shared" si="87"/>
        <v>0.31193267506017808</v>
      </c>
      <c r="K241" s="69">
        <v>370.28835802355104</v>
      </c>
      <c r="L241" s="109">
        <v>2271.0882925806031</v>
      </c>
      <c r="M241" s="56">
        <f t="shared" si="88"/>
        <v>0.44521156664611983</v>
      </c>
      <c r="N241" s="110">
        <v>388.87394890516231</v>
      </c>
      <c r="O241" s="109">
        <v>3991.0739953426</v>
      </c>
      <c r="P241" s="56">
        <f t="shared" si="89"/>
        <v>0.59990451285971691</v>
      </c>
      <c r="IV241" s="106"/>
    </row>
    <row r="242" spans="1:256" s="96" customFormat="1" ht="18" customHeight="1" x14ac:dyDescent="0.25">
      <c r="A242" s="97">
        <v>43071</v>
      </c>
      <c r="B242" s="69">
        <v>317.33981659650885</v>
      </c>
      <c r="C242" s="71">
        <v>736.12678091975113</v>
      </c>
      <c r="D242" s="56">
        <f t="shared" si="85"/>
        <v>0.27032948665131062</v>
      </c>
      <c r="E242" s="110">
        <v>332.52310925839726</v>
      </c>
      <c r="F242" s="71">
        <v>895.44197777537363</v>
      </c>
      <c r="G242" s="56">
        <f t="shared" si="86"/>
        <v>0.31750019611662683</v>
      </c>
      <c r="H242" s="110">
        <v>345.0903248754048</v>
      </c>
      <c r="I242" s="109">
        <v>1217.9202629743957</v>
      </c>
      <c r="J242" s="56">
        <f t="shared" si="87"/>
        <v>0.33606801565735367</v>
      </c>
      <c r="K242" s="69">
        <v>371.56883427786505</v>
      </c>
      <c r="L242" s="109">
        <v>2278.9418331175566</v>
      </c>
      <c r="M242" s="56">
        <f t="shared" si="88"/>
        <v>0.34580516145541473</v>
      </c>
      <c r="N242" s="110">
        <v>390.34658307091087</v>
      </c>
      <c r="O242" s="109">
        <v>4006.1878694915872</v>
      </c>
      <c r="P242" s="56">
        <f t="shared" si="89"/>
        <v>0.37869190515196216</v>
      </c>
      <c r="IV242" s="106"/>
    </row>
    <row r="243" spans="1:256" s="96" customFormat="1" ht="18" customHeight="1" x14ac:dyDescent="0.25">
      <c r="A243" s="26" t="s">
        <v>75</v>
      </c>
      <c r="B243" s="69"/>
      <c r="C243" s="71"/>
      <c r="D243" s="58">
        <f>((D231/100)+1)*((D232/100)+1)*((D233/100)+1)*((D234/100)+1)*((D235/100)+1)*((D236/100)+1)*((D237/100)+1)*((D238/100)+1)*((D239/100)+1)*((D240/100)+1)*((D241/100)+1)*((D242/100)+1)-1</f>
        <v>3.308789687706315E-2</v>
      </c>
      <c r="E243" s="58"/>
      <c r="F243" s="58"/>
      <c r="G243" s="58">
        <f>((G231/100)+1)*((G232/100)+1)*((G233/100)+1)*((G234/100)+1)*((G235/100)+1)*((G236/100)+1)*((G237/100)+1)*((G238/100)+1)*((G239/100)+1)*((G240/100)+1)*((G241/100)+1)*((G242/100)+1)-1</f>
        <v>3.8807849018402951E-2</v>
      </c>
      <c r="H243" s="58"/>
      <c r="I243" s="58"/>
      <c r="J243" s="58">
        <f>((J231/100)+1)*((J232/100)+1)*((J233/100)+1)*((J234/100)+1)*((J235/100)+1)*((J236/100)+1)*((J237/100)+1)*((J238/100)+1)*((J239/100)+1)*((J240/100)+1)*((J241/100)+1)*((J242/100)+1)-1</f>
        <v>4.1188865025044041E-2</v>
      </c>
      <c r="K243" s="69"/>
      <c r="L243" s="71"/>
      <c r="M243" s="58">
        <f>((M231/100)+1)*((M232/100)+1)*((M233/100)+1)*((M234/100)+1)*((M235/100)+1)*((M236/100)+1)*((M237/100)+1)*((M238/100)+1)*((M239/100)+1)*((M240/100)+1)*((M241/100)+1)*((M242/100)+1)-1</f>
        <v>4.8738661974828679E-2</v>
      </c>
      <c r="N243" s="58"/>
      <c r="O243" s="58"/>
      <c r="P243" s="58">
        <f>((P231/100)+1)*((P232/100)+1)*((P233/100)+1)*((P234/100)+1)*((P235/100)+1)*((P236/100)+1)*((P237/100)+1)*((P238/100)+1)*((P239/100)+1)*((P240/100)+1)*((P241/100)+1)*((P242/100)+1)-1</f>
        <v>5.7902259607713447E-2</v>
      </c>
      <c r="IV243" s="106"/>
    </row>
    <row r="244" spans="1:256" s="96" customFormat="1" ht="18" customHeight="1" x14ac:dyDescent="0.25">
      <c r="A244" s="97">
        <v>43101</v>
      </c>
      <c r="B244" s="69">
        <v>318.6355371693644</v>
      </c>
      <c r="C244" s="71">
        <v>739.13243783509631</v>
      </c>
      <c r="D244" s="56">
        <f>((C244/C242)-1)*100</f>
        <v>0.40830696467661909</v>
      </c>
      <c r="E244" s="110">
        <v>334.05749220332808</v>
      </c>
      <c r="F244" s="71">
        <v>899.57508977008342</v>
      </c>
      <c r="G244" s="56">
        <f>((F244/F242)-1)*100</f>
        <v>0.46157228466974232</v>
      </c>
      <c r="H244" s="110">
        <v>346.75134457058977</v>
      </c>
      <c r="I244" s="109">
        <v>1223.7824659923901</v>
      </c>
      <c r="J244" s="56">
        <f>((I244/I242)-1)*100</f>
        <v>0.48132896678128034</v>
      </c>
      <c r="K244" s="69">
        <v>373.42653533340905</v>
      </c>
      <c r="L244" s="109">
        <v>2290.3356645112303</v>
      </c>
      <c r="M244" s="56">
        <f>((L244/L242)-1)*100</f>
        <v>0.49996148335593737</v>
      </c>
      <c r="N244" s="110">
        <v>392.47268711820902</v>
      </c>
      <c r="O244" s="109">
        <v>4028.0084069651157</v>
      </c>
      <c r="P244" s="56">
        <f>((O244/O242)-1)*100</f>
        <v>0.54467084880613914</v>
      </c>
      <c r="IV244" s="106"/>
    </row>
    <row r="245" spans="1:256" s="96" customFormat="1" ht="18" customHeight="1" x14ac:dyDescent="0.25">
      <c r="A245" s="97">
        <v>43133</v>
      </c>
      <c r="B245" s="69">
        <v>319.16560822211454</v>
      </c>
      <c r="C245" s="71">
        <v>740.36203297983616</v>
      </c>
      <c r="D245" s="56">
        <f t="shared" ref="D245:D253" si="90">((C245/C244)-1)*100</f>
        <v>0.16635653934242711</v>
      </c>
      <c r="E245" s="110">
        <v>334.58546242342533</v>
      </c>
      <c r="F245" s="71">
        <v>900.99684760885339</v>
      </c>
      <c r="G245" s="56">
        <f t="shared" ref="G245:G255" si="91">((F245/F244)-1)*100</f>
        <v>0.1580477110736167</v>
      </c>
      <c r="H245" s="110">
        <v>347.29348925813503</v>
      </c>
      <c r="I245" s="109">
        <v>1225.6958462086095</v>
      </c>
      <c r="J245" s="56">
        <f t="shared" ref="J245:J255" si="92">((I245/I244)-1)*100</f>
        <v>0.15634970016242811</v>
      </c>
      <c r="K245" s="69">
        <v>373.93020517547035</v>
      </c>
      <c r="L245" s="109">
        <v>2293.4248209938619</v>
      </c>
      <c r="M245" s="56">
        <f t="shared" ref="M245:M255" si="93">((L245/L244)-1)*100</f>
        <v>0.13487789281274587</v>
      </c>
      <c r="N245" s="110">
        <v>392.90947869474383</v>
      </c>
      <c r="O245" s="109">
        <v>4032.4912670471572</v>
      </c>
      <c r="P245" s="56">
        <f t="shared" ref="P245:P255" si="94">((O245/O244)-1)*100</f>
        <v>0.11129222258547955</v>
      </c>
      <c r="IV245" s="106"/>
    </row>
    <row r="246" spans="1:256" s="96" customFormat="1" ht="18" customHeight="1" x14ac:dyDescent="0.25">
      <c r="A246" s="97">
        <v>43165</v>
      </c>
      <c r="B246" s="69">
        <v>319.09534321936121</v>
      </c>
      <c r="C246" s="71">
        <v>740.19904066817833</v>
      </c>
      <c r="D246" s="56">
        <f t="shared" si="90"/>
        <v>-2.2015217474324889E-2</v>
      </c>
      <c r="E246" s="110">
        <v>334.43133356154203</v>
      </c>
      <c r="F246" s="71">
        <v>900.58179784047275</v>
      </c>
      <c r="G246" s="56">
        <f t="shared" si="91"/>
        <v>-4.6065618262947083E-2</v>
      </c>
      <c r="H246" s="110">
        <v>347.10567291829119</v>
      </c>
      <c r="I246" s="109">
        <v>1225.0329898213838</v>
      </c>
      <c r="J246" s="56">
        <f t="shared" si="92"/>
        <v>-5.408000600443108E-2</v>
      </c>
      <c r="K246" s="69">
        <v>373.63195318224422</v>
      </c>
      <c r="L246" s="109">
        <v>2291.5955530858178</v>
      </c>
      <c r="M246" s="56">
        <f t="shared" si="93"/>
        <v>-7.976140710168611E-2</v>
      </c>
      <c r="N246" s="110">
        <v>392.45791624071359</v>
      </c>
      <c r="O246" s="109">
        <v>4027.8568111453742</v>
      </c>
      <c r="P246" s="56">
        <f t="shared" si="94"/>
        <v>-0.11492785960022234</v>
      </c>
      <c r="IV246" s="106"/>
    </row>
    <row r="247" spans="1:256" s="96" customFormat="1" ht="18" customHeight="1" x14ac:dyDescent="0.25">
      <c r="A247" s="97">
        <v>43197</v>
      </c>
      <c r="B247" s="69">
        <v>319.46221501233498</v>
      </c>
      <c r="C247" s="71">
        <v>741.05006577706149</v>
      </c>
      <c r="D247" s="56">
        <f t="shared" si="90"/>
        <v>0.1149724685018505</v>
      </c>
      <c r="E247" s="110">
        <v>335.05388292371066</v>
      </c>
      <c r="F247" s="71">
        <v>902.25824549223887</v>
      </c>
      <c r="G247" s="56">
        <f t="shared" si="91"/>
        <v>0.18615162507016336</v>
      </c>
      <c r="H247" s="110">
        <v>347.89157377374909</v>
      </c>
      <c r="I247" s="109">
        <v>1227.8066537219775</v>
      </c>
      <c r="J247" s="56">
        <f t="shared" si="92"/>
        <v>0.22641544543204883</v>
      </c>
      <c r="K247" s="69">
        <v>374.66157789203669</v>
      </c>
      <c r="L247" s="109">
        <v>2297.9105467211639</v>
      </c>
      <c r="M247" s="56">
        <f t="shared" si="93"/>
        <v>0.2755719100101528</v>
      </c>
      <c r="N247" s="110">
        <v>393.78361878165975</v>
      </c>
      <c r="O247" s="109">
        <v>4041.4627031101772</v>
      </c>
      <c r="P247" s="56">
        <f t="shared" si="94"/>
        <v>0.33779482744158429</v>
      </c>
      <c r="IV247" s="106"/>
    </row>
    <row r="248" spans="1:256" s="96" customFormat="1" ht="18" customHeight="1" x14ac:dyDescent="0.25">
      <c r="A248" s="97">
        <v>43229</v>
      </c>
      <c r="B248" s="69">
        <v>320.6381448800152</v>
      </c>
      <c r="C248" s="71">
        <v>743.77784660635302</v>
      </c>
      <c r="D248" s="56">
        <f t="shared" si="90"/>
        <v>0.36809669889594776</v>
      </c>
      <c r="E248" s="110">
        <v>337.93774549583009</v>
      </c>
      <c r="F248" s="71">
        <v>910.02412709270277</v>
      </c>
      <c r="G248" s="56">
        <f t="shared" si="91"/>
        <v>0.86071605765454251</v>
      </c>
      <c r="H248" s="110">
        <v>351.81508382100003</v>
      </c>
      <c r="I248" s="109">
        <v>1241.6538179108195</v>
      </c>
      <c r="J248" s="56">
        <f t="shared" si="92"/>
        <v>1.1277968030932062</v>
      </c>
      <c r="K248" s="69">
        <v>380.64538836645744</v>
      </c>
      <c r="L248" s="109">
        <v>2334.6110305981479</v>
      </c>
      <c r="M248" s="56">
        <f t="shared" si="93"/>
        <v>1.5971241321534935</v>
      </c>
      <c r="N248" s="110">
        <v>402.22869626362893</v>
      </c>
      <c r="O248" s="109">
        <v>4128.1358505962289</v>
      </c>
      <c r="P248" s="56">
        <f t="shared" si="94"/>
        <v>2.1445984746896407</v>
      </c>
      <c r="IV248" s="106"/>
    </row>
    <row r="249" spans="1:256" s="96" customFormat="1" ht="18" customHeight="1" x14ac:dyDescent="0.25">
      <c r="A249" s="97">
        <v>43261</v>
      </c>
      <c r="B249" s="69">
        <v>326.85432895640076</v>
      </c>
      <c r="C249" s="71">
        <v>758.19740360626304</v>
      </c>
      <c r="D249" s="56">
        <f t="shared" si="90"/>
        <v>1.9386913801886285</v>
      </c>
      <c r="E249" s="110">
        <v>341.67795791664292</v>
      </c>
      <c r="F249" s="71">
        <v>920.09605184439783</v>
      </c>
      <c r="G249" s="56">
        <f t="shared" si="91"/>
        <v>1.1067755735084006</v>
      </c>
      <c r="H249" s="110">
        <v>354.13593766426158</v>
      </c>
      <c r="I249" s="109">
        <v>1249.8447601637811</v>
      </c>
      <c r="J249" s="56">
        <f t="shared" si="92"/>
        <v>0.65968002794398739</v>
      </c>
      <c r="K249" s="69">
        <v>379.89772795294334</v>
      </c>
      <c r="L249" s="109">
        <v>2330.0254075960606</v>
      </c>
      <c r="M249" s="56">
        <f t="shared" si="93"/>
        <v>-0.19641914400243543</v>
      </c>
      <c r="N249" s="110">
        <v>397.56817134959039</v>
      </c>
      <c r="O249" s="109">
        <v>4080.304156440749</v>
      </c>
      <c r="P249" s="56">
        <f t="shared" si="94"/>
        <v>-1.1586753897300017</v>
      </c>
      <c r="IV249" s="106"/>
    </row>
    <row r="250" spans="1:256" s="96" customFormat="1" ht="18" customHeight="1" x14ac:dyDescent="0.25">
      <c r="A250" s="97">
        <v>43293</v>
      </c>
      <c r="B250" s="69">
        <v>328.13033523691428</v>
      </c>
      <c r="C250" s="71">
        <v>761.15732967473389</v>
      </c>
      <c r="D250" s="56">
        <f t="shared" si="90"/>
        <v>0.39038989772219868</v>
      </c>
      <c r="E250" s="110">
        <v>343.05714008005395</v>
      </c>
      <c r="F250" s="71">
        <v>923.8100170971353</v>
      </c>
      <c r="G250" s="56">
        <f t="shared" si="91"/>
        <v>0.40364973257873693</v>
      </c>
      <c r="H250" s="110">
        <v>355.53630548659697</v>
      </c>
      <c r="I250" s="109">
        <v>1254.7870498296979</v>
      </c>
      <c r="J250" s="56">
        <f t="shared" si="92"/>
        <v>0.39543228274758757</v>
      </c>
      <c r="K250" s="69">
        <v>381.18835450210941</v>
      </c>
      <c r="L250" s="109">
        <v>2337.9412029009682</v>
      </c>
      <c r="M250" s="56">
        <f t="shared" si="93"/>
        <v>0.33972999947131655</v>
      </c>
      <c r="N250" s="110">
        <v>398.83357726498798</v>
      </c>
      <c r="O250" s="109">
        <v>4093.2912147322977</v>
      </c>
      <c r="P250" s="56">
        <f t="shared" si="94"/>
        <v>0.31828652457313034</v>
      </c>
      <c r="IV250" s="106"/>
    </row>
    <row r="251" spans="1:256" s="96" customFormat="1" ht="18" customHeight="1" x14ac:dyDescent="0.25">
      <c r="A251" s="97">
        <v>43325</v>
      </c>
      <c r="B251" s="69">
        <v>328.58866006970379</v>
      </c>
      <c r="C251" s="71">
        <v>762.22049655809394</v>
      </c>
      <c r="D251" s="56">
        <f t="shared" si="90"/>
        <v>0.13967767791376318</v>
      </c>
      <c r="E251" s="110">
        <v>343.43734429128358</v>
      </c>
      <c r="F251" s="71">
        <v>924.83385953572872</v>
      </c>
      <c r="G251" s="56">
        <f t="shared" si="91"/>
        <v>0.11082824602948183</v>
      </c>
      <c r="H251" s="110">
        <v>355.89148305105488</v>
      </c>
      <c r="I251" s="109">
        <v>1256.0405707821135</v>
      </c>
      <c r="J251" s="56">
        <f t="shared" si="92"/>
        <v>9.9899098622802107E-2</v>
      </c>
      <c r="K251" s="69">
        <v>381.41664160186872</v>
      </c>
      <c r="L251" s="109">
        <v>2339.3413553723499</v>
      </c>
      <c r="M251" s="56">
        <f t="shared" si="93"/>
        <v>5.9888267063534784E-2</v>
      </c>
      <c r="N251" s="110">
        <v>398.87880906951233</v>
      </c>
      <c r="O251" s="109">
        <v>4093.7554357975232</v>
      </c>
      <c r="P251" s="56">
        <f t="shared" si="94"/>
        <v>1.1341022196376116E-2</v>
      </c>
      <c r="IV251" s="106"/>
    </row>
    <row r="252" spans="1:256" s="96" customFormat="1" ht="18" customHeight="1" x14ac:dyDescent="0.25">
      <c r="A252" s="97">
        <v>43357</v>
      </c>
      <c r="B252" s="69">
        <v>329.89808499917422</v>
      </c>
      <c r="C252" s="71">
        <v>765.26</v>
      </c>
      <c r="D252" s="56">
        <f t="shared" si="90"/>
        <v>0.39876957594702223</v>
      </c>
      <c r="E252" s="110">
        <v>346.33</v>
      </c>
      <c r="F252" s="71">
        <v>932.63</v>
      </c>
      <c r="G252" s="56">
        <f t="shared" si="91"/>
        <v>0.84297740441563462</v>
      </c>
      <c r="H252" s="110">
        <v>359.73871597488557</v>
      </c>
      <c r="I252" s="109">
        <v>1269.6199999999999</v>
      </c>
      <c r="J252" s="56">
        <f t="shared" si="92"/>
        <v>1.0811298244475243</v>
      </c>
      <c r="K252" s="69">
        <v>387.19</v>
      </c>
      <c r="L252" s="109">
        <v>2374.7399999999998</v>
      </c>
      <c r="M252" s="56">
        <f t="shared" si="93"/>
        <v>1.5131885112173116</v>
      </c>
      <c r="N252" s="110">
        <v>406.97</v>
      </c>
      <c r="O252" s="109">
        <v>4176.75</v>
      </c>
      <c r="P252" s="56">
        <f t="shared" si="94"/>
        <v>2.0273454412234049</v>
      </c>
      <c r="IV252" s="106"/>
    </row>
    <row r="253" spans="1:256" s="96" customFormat="1" ht="18" customHeight="1" x14ac:dyDescent="0.25">
      <c r="A253" s="97">
        <v>43389</v>
      </c>
      <c r="B253" s="69">
        <v>331.95406736079906</v>
      </c>
      <c r="C253" s="71">
        <v>770.02716406754075</v>
      </c>
      <c r="D253" s="56">
        <f t="shared" si="90"/>
        <v>0.62294698109672808</v>
      </c>
      <c r="E253" s="110">
        <v>348.84941279636126</v>
      </c>
      <c r="F253" s="71">
        <v>939.40788384269968</v>
      </c>
      <c r="G253" s="56">
        <f t="shared" si="91"/>
        <v>0.72674949794662158</v>
      </c>
      <c r="H253" s="110">
        <v>362.48661564518267</v>
      </c>
      <c r="I253" s="109">
        <v>1279.3166380734556</v>
      </c>
      <c r="J253" s="56">
        <f t="shared" si="92"/>
        <v>0.7637433305599961</v>
      </c>
      <c r="K253" s="69">
        <v>390.1710689644969</v>
      </c>
      <c r="L253" s="109">
        <v>2393.0348541300059</v>
      </c>
      <c r="M253" s="56">
        <f t="shared" si="93"/>
        <v>0.77039398544709314</v>
      </c>
      <c r="N253" s="110">
        <v>410.35682410886204</v>
      </c>
      <c r="O253" s="109">
        <v>4211.5560945217003</v>
      </c>
      <c r="P253" s="56">
        <f t="shared" si="94"/>
        <v>0.8333296108625099</v>
      </c>
      <c r="IV253" s="106"/>
    </row>
    <row r="254" spans="1:256" s="96" customFormat="1" ht="18" customHeight="1" x14ac:dyDescent="0.25">
      <c r="A254" s="97">
        <v>43421</v>
      </c>
      <c r="B254" s="69">
        <v>332.26716744360431</v>
      </c>
      <c r="C254" s="71">
        <v>770.7534560233787</v>
      </c>
      <c r="D254" s="56">
        <f>((C254/C253)-1)*100</f>
        <v>9.4320303195716271E-2</v>
      </c>
      <c r="E254" s="110">
        <v>348.80874861601836</v>
      </c>
      <c r="F254" s="71">
        <v>939.29838028556912</v>
      </c>
      <c r="G254" s="56">
        <f t="shared" si="91"/>
        <v>-1.1656657242709034E-2</v>
      </c>
      <c r="H254" s="110">
        <v>362.23771961951405</v>
      </c>
      <c r="I254" s="109">
        <v>1278.4382143936698</v>
      </c>
      <c r="J254" s="56">
        <f t="shared" si="92"/>
        <v>-6.866350781684627E-2</v>
      </c>
      <c r="K254" s="69">
        <v>389.46802492044463</v>
      </c>
      <c r="L254" s="109">
        <v>2388.7228765508621</v>
      </c>
      <c r="M254" s="56">
        <f t="shared" si="93"/>
        <v>-0.18018866594031735</v>
      </c>
      <c r="N254" s="110">
        <v>409.09902726311623</v>
      </c>
      <c r="O254" s="109">
        <v>4198.6471292988736</v>
      </c>
      <c r="P254" s="56">
        <f t="shared" si="94"/>
        <v>-0.30651295941702683</v>
      </c>
      <c r="IV254" s="106"/>
    </row>
    <row r="255" spans="1:256" s="96" customFormat="1" ht="18" customHeight="1" x14ac:dyDescent="0.25">
      <c r="A255" s="97">
        <v>43453</v>
      </c>
      <c r="B255" s="69">
        <v>331.23676031167378</v>
      </c>
      <c r="C255" s="71">
        <v>768.3632413531875</v>
      </c>
      <c r="D255" s="56">
        <f>((C255/C254)-1)*100</f>
        <v>-0.31011403860882192</v>
      </c>
      <c r="E255" s="110">
        <v>346.7957445809808</v>
      </c>
      <c r="F255" s="71">
        <v>933.87761192146888</v>
      </c>
      <c r="G255" s="56">
        <f t="shared" si="91"/>
        <v>-0.57710824141442574</v>
      </c>
      <c r="H255" s="110">
        <v>359.63631471864983</v>
      </c>
      <c r="I255" s="109">
        <v>1269.2571290007154</v>
      </c>
      <c r="J255" s="56">
        <f t="shared" si="92"/>
        <v>-0.71814854168050779</v>
      </c>
      <c r="K255" s="69">
        <v>385.84389765163286</v>
      </c>
      <c r="L255" s="109">
        <v>2366.4950294347586</v>
      </c>
      <c r="M255" s="56">
        <f t="shared" si="93"/>
        <v>-0.93053268482105045</v>
      </c>
      <c r="N255" s="110">
        <v>404.19752826200232</v>
      </c>
      <c r="O255" s="109">
        <v>4148.3422804998754</v>
      </c>
      <c r="P255" s="56">
        <f t="shared" si="94"/>
        <v>-1.1981204242662469</v>
      </c>
      <c r="IV255" s="106"/>
    </row>
    <row r="256" spans="1:256" s="96" customFormat="1" ht="18" customHeight="1" x14ac:dyDescent="0.25">
      <c r="A256" s="26" t="s">
        <v>76</v>
      </c>
      <c r="B256" s="69"/>
      <c r="C256" s="71"/>
      <c r="D256" s="58">
        <f>((D244/100)+1)*((D245/100)+1)*((D246/100)+1)*((D247/100)+1)*((D248/100)+1)*((D249/100)+1)*((D250/100)+1)*((D251/100)+1)*((D252/100)+1)*((D253/100)+1)*((D254/100)+1)*((D255/100)+1)-1</f>
        <v>4.3791995168493525E-2</v>
      </c>
      <c r="E256" s="58"/>
      <c r="F256" s="58"/>
      <c r="G256" s="58">
        <f>((G244/100)+1)*((G245/100)+1)*((G246/100)+1)*((G247/100)+1)*((G248/100)+1)*((G249/100)+1)*((G250/100)+1)*((G251/100)+1)*((G252/100)+1)*((G253/100)+1)*((G254/100)+1)*((G255/100)+1)-1</f>
        <v>4.2923645640987607E-2</v>
      </c>
      <c r="H256" s="58"/>
      <c r="I256" s="58"/>
      <c r="J256" s="58">
        <f>((J244/100)+1)*((J245/100)+1)*((J246/100)+1)*((J247/100)+1)*((J248/100)+1)*((J249/100)+1)*((J250/100)+1)*((J251/100)+1)*((J252/100)+1)*((J253/100)+1)*((J254/100)+1)*((J255/100)+1)-1</f>
        <v>4.2151253728996307E-2</v>
      </c>
      <c r="K256" s="69"/>
      <c r="L256" s="71"/>
      <c r="M256" s="58">
        <f>((M244/100)+1)*((M245/100)+1)*((M246/100)+1)*((M247/100)+1)*((M248/100)+1)*((M249/100)+1)*((M250/100)+1)*((M251/100)+1)*((M252/100)+1)*((M253/100)+1)*((M254/100)+1)*((M255/100)+1)-1</f>
        <v>3.8418354977244551E-2</v>
      </c>
      <c r="N256" s="58"/>
      <c r="O256" s="58"/>
      <c r="P256" s="58">
        <f>((P244/100)+1)*((P245/100)+1)*((P246/100)+1)*((P247/100)+1)*((P248/100)+1)*((P249/100)+1)*((P250/100)+1)*((P251/100)+1)*((P252/100)+1)*((P253/100)+1)*((P254/100)+1)*((P255/100)+1)-1</f>
        <v>3.5483710609488961E-2</v>
      </c>
      <c r="IV256" s="106"/>
    </row>
    <row r="257" spans="1:256" s="96" customFormat="1" ht="18" customHeight="1" x14ac:dyDescent="0.25">
      <c r="A257" s="97">
        <v>43484</v>
      </c>
      <c r="B257" s="69">
        <v>331.19992617686421</v>
      </c>
      <c r="C257" s="71">
        <v>768.27779795255753</v>
      </c>
      <c r="D257" s="56">
        <f>((C257/C255)-1)*100</f>
        <v>-1.1120183271584594E-2</v>
      </c>
      <c r="E257" s="69">
        <v>346.80828265931763</v>
      </c>
      <c r="F257" s="71">
        <v>933.91137539993781</v>
      </c>
      <c r="G257" s="56">
        <f>((F257/F255)-1)*100</f>
        <v>3.6154072051708397E-3</v>
      </c>
      <c r="H257" s="69">
        <v>359.64725384649779</v>
      </c>
      <c r="I257" s="109">
        <v>1269.2957362420807</v>
      </c>
      <c r="J257" s="56">
        <f>((I257/I255)-1)*100</f>
        <v>3.0417194816667603E-3</v>
      </c>
      <c r="K257" s="69">
        <v>386.00577359359932</v>
      </c>
      <c r="L257" s="109">
        <v>2367.4878625840715</v>
      </c>
      <c r="M257" s="56">
        <f>((L257/L255)-1)*100</f>
        <v>4.1953739051381334E-2</v>
      </c>
      <c r="N257" s="69">
        <v>404.55819893284462</v>
      </c>
      <c r="O257" s="109">
        <v>4152.0438998532272</v>
      </c>
      <c r="P257" s="56">
        <f>((O257/O255)-1)*100</f>
        <v>8.923129055073975E-2</v>
      </c>
      <c r="IV257" s="106"/>
    </row>
    <row r="258" spans="1:256" s="96" customFormat="1" ht="18" customHeight="1" x14ac:dyDescent="0.25">
      <c r="A258" s="97">
        <v>43516</v>
      </c>
      <c r="B258" s="69">
        <v>331.95411375108955</v>
      </c>
      <c r="C258" s="71">
        <v>770.02727167816329</v>
      </c>
      <c r="D258" s="56">
        <f t="shared" ref="D258:D267" si="95">((C258/C257)-1)*100</f>
        <v>0.22771369031724387</v>
      </c>
      <c r="E258" s="110">
        <v>347.76263629918128</v>
      </c>
      <c r="F258" s="71">
        <v>936.48133051631703</v>
      </c>
      <c r="G258" s="56">
        <f t="shared" ref="G258:G268" si="96">((F258/F257)-1)*100</f>
        <v>0.27518190527218156</v>
      </c>
      <c r="H258" s="110">
        <v>360.69255736303336</v>
      </c>
      <c r="I258" s="109">
        <v>1272.9849046770601</v>
      </c>
      <c r="J258" s="56">
        <f t="shared" ref="J258:J268" si="97">((I258/I257)-1)*100</f>
        <v>0.29064687839428505</v>
      </c>
      <c r="K258" s="69">
        <v>387.27905946016944</v>
      </c>
      <c r="L258" s="109">
        <v>2375.2973023409972</v>
      </c>
      <c r="M258" s="56">
        <f t="shared" ref="M258:M268" si="98">((L258/L257)-1)*100</f>
        <v>0.32986187090318086</v>
      </c>
      <c r="N258" s="110">
        <v>406.13972134174065</v>
      </c>
      <c r="O258" s="109">
        <v>4168.275311026352</v>
      </c>
      <c r="P258" s="56">
        <f t="shared" ref="P258:P268" si="99">((O258/O257)-1)*100</f>
        <v>0.39092580821937783</v>
      </c>
      <c r="IV258" s="106"/>
    </row>
    <row r="259" spans="1:256" s="96" customFormat="1" ht="18" customHeight="1" x14ac:dyDescent="0.25">
      <c r="A259" s="97">
        <v>43548</v>
      </c>
      <c r="B259" s="69">
        <v>334.04642833562878</v>
      </c>
      <c r="C259" s="71">
        <v>774.8807716779653</v>
      </c>
      <c r="D259" s="56">
        <f t="shared" si="95"/>
        <v>0.63030235139913682</v>
      </c>
      <c r="E259" s="110">
        <v>350.53788642334712</v>
      </c>
      <c r="F259" s="71">
        <v>943.95473236434793</v>
      </c>
      <c r="G259" s="56">
        <f t="shared" si="96"/>
        <v>0.79802998783868873</v>
      </c>
      <c r="H259" s="110">
        <v>363.80996075098835</v>
      </c>
      <c r="I259" s="109">
        <v>1283.9870930328946</v>
      </c>
      <c r="J259" s="56">
        <f t="shared" si="97"/>
        <v>0.86428270401412988</v>
      </c>
      <c r="K259" s="69">
        <v>391.00321946446536</v>
      </c>
      <c r="L259" s="109">
        <v>2398.1386798841586</v>
      </c>
      <c r="M259" s="56">
        <f t="shared" si="98"/>
        <v>0.96162183658650147</v>
      </c>
      <c r="N259" s="110">
        <v>410.72654102622948</v>
      </c>
      <c r="O259" s="109">
        <v>4215.3505569141998</v>
      </c>
      <c r="P259" s="56">
        <f t="shared" si="99"/>
        <v>1.1293698802312679</v>
      </c>
      <c r="IV259" s="106"/>
    </row>
    <row r="260" spans="1:256" s="96" customFormat="1" ht="18" customHeight="1" x14ac:dyDescent="0.25">
      <c r="A260" s="97">
        <v>43580</v>
      </c>
      <c r="B260" s="69">
        <v>335.16403177106076</v>
      </c>
      <c r="C260" s="71">
        <v>777.47325385714112</v>
      </c>
      <c r="D260" s="56">
        <f t="shared" si="95"/>
        <v>0.33456530009925434</v>
      </c>
      <c r="E260" s="110">
        <v>351.93675026860399</v>
      </c>
      <c r="F260" s="71">
        <v>947.72169792729107</v>
      </c>
      <c r="G260" s="56">
        <f t="shared" si="96"/>
        <v>0.39906209840252505</v>
      </c>
      <c r="H260" s="110">
        <v>365.38809953918485</v>
      </c>
      <c r="I260" s="109">
        <v>1289.5567861520058</v>
      </c>
      <c r="J260" s="56">
        <f t="shared" si="97"/>
        <v>0.43378108310692109</v>
      </c>
      <c r="K260" s="69">
        <v>392.79293154996316</v>
      </c>
      <c r="L260" s="109">
        <v>2409.1155147653826</v>
      </c>
      <c r="M260" s="56">
        <f t="shared" si="98"/>
        <v>0.45772310722891341</v>
      </c>
      <c r="N260" s="110">
        <v>412.77853527373566</v>
      </c>
      <c r="O260" s="109">
        <v>4236.4104939525942</v>
      </c>
      <c r="P260" s="56">
        <f t="shared" si="99"/>
        <v>0.49960108309026197</v>
      </c>
      <c r="IV260" s="106"/>
    </row>
    <row r="261" spans="1:256" s="96" customFormat="1" ht="18" customHeight="1" x14ac:dyDescent="0.25">
      <c r="A261" s="97">
        <v>43612</v>
      </c>
      <c r="B261" s="69">
        <v>344.30561067621528</v>
      </c>
      <c r="C261" s="71">
        <v>798.67879032006647</v>
      </c>
      <c r="D261" s="56">
        <f t="shared" si="95"/>
        <v>2.727494014452847</v>
      </c>
      <c r="E261" s="110">
        <v>360.61101754238439</v>
      </c>
      <c r="F261" s="71">
        <v>971.08041594326426</v>
      </c>
      <c r="G261" s="56">
        <f t="shared" si="96"/>
        <v>2.4647233536026159</v>
      </c>
      <c r="H261" s="110">
        <v>373.99510014671091</v>
      </c>
      <c r="I261" s="109">
        <v>1319.9332982930628</v>
      </c>
      <c r="J261" s="56">
        <f t="shared" si="97"/>
        <v>2.3555777044684811</v>
      </c>
      <c r="K261" s="69">
        <v>401.40086995602934</v>
      </c>
      <c r="L261" s="109">
        <v>2461.9105533175493</v>
      </c>
      <c r="M261" s="56">
        <f t="shared" si="98"/>
        <v>2.1914697833535834</v>
      </c>
      <c r="N261" s="110">
        <v>420.73670204351509</v>
      </c>
      <c r="O261" s="109">
        <v>4318.0864008496446</v>
      </c>
      <c r="P261" s="56">
        <f t="shared" si="99"/>
        <v>1.9279507265323126</v>
      </c>
      <c r="IV261" s="106"/>
    </row>
    <row r="262" spans="1:256" s="96" customFormat="1" ht="18" customHeight="1" x14ac:dyDescent="0.25">
      <c r="A262" s="97">
        <v>43644</v>
      </c>
      <c r="B262" s="69">
        <v>344.91060399198506</v>
      </c>
      <c r="C262" s="71">
        <v>800.08218112930058</v>
      </c>
      <c r="D262" s="56">
        <f t="shared" si="95"/>
        <v>0.17571404502574328</v>
      </c>
      <c r="E262" s="110">
        <v>360.87408460870523</v>
      </c>
      <c r="F262" s="71">
        <v>971.78882268558959</v>
      </c>
      <c r="G262" s="56">
        <f t="shared" si="96"/>
        <v>7.2950368547708422E-2</v>
      </c>
      <c r="H262" s="110">
        <v>374.01863972285128</v>
      </c>
      <c r="I262" s="109">
        <v>1320.0163760402395</v>
      </c>
      <c r="J262" s="56">
        <f t="shared" si="97"/>
        <v>6.294086775771035E-3</v>
      </c>
      <c r="K262" s="69">
        <v>400.89210006147982</v>
      </c>
      <c r="L262" s="109">
        <v>2458.7901167008104</v>
      </c>
      <c r="M262" s="56">
        <f t="shared" si="98"/>
        <v>-0.12674857795031969</v>
      </c>
      <c r="N262" s="110">
        <v>419.65619344898357</v>
      </c>
      <c r="O262" s="109">
        <v>4306.9969726029849</v>
      </c>
      <c r="P262" s="56">
        <f t="shared" si="99"/>
        <v>-0.25681348674444493</v>
      </c>
      <c r="IV262" s="106"/>
    </row>
    <row r="263" spans="1:256" s="96" customFormat="1" ht="18" customHeight="1" x14ac:dyDescent="0.25">
      <c r="A263" s="97">
        <v>43676</v>
      </c>
      <c r="B263" s="69">
        <v>346.20377192170122</v>
      </c>
      <c r="C263" s="71">
        <v>803.08191672976886</v>
      </c>
      <c r="D263" s="56">
        <f t="shared" si="95"/>
        <v>0.37492843500579465</v>
      </c>
      <c r="E263" s="110">
        <v>361.97016592529582</v>
      </c>
      <c r="F263" s="71">
        <v>974.7404327281123</v>
      </c>
      <c r="G263" s="56">
        <f t="shared" si="96"/>
        <v>0.30372957309445781</v>
      </c>
      <c r="H263" s="110">
        <v>375.00122853911552</v>
      </c>
      <c r="I263" s="109">
        <v>1323.4842067594354</v>
      </c>
      <c r="J263" s="56">
        <f t="shared" si="97"/>
        <v>0.26271118920500047</v>
      </c>
      <c r="K263" s="69">
        <v>401.5624929514745</v>
      </c>
      <c r="L263" s="109">
        <v>2462.901835070847</v>
      </c>
      <c r="M263" s="56">
        <f t="shared" si="98"/>
        <v>0.16722526831829398</v>
      </c>
      <c r="N263" s="110">
        <v>419.94003353360603</v>
      </c>
      <c r="O263" s="109">
        <v>4309.9100676656954</v>
      </c>
      <c r="P263" s="56">
        <f t="shared" si="99"/>
        <v>6.7636338758547687E-2</v>
      </c>
      <c r="IV263" s="106"/>
    </row>
    <row r="264" spans="1:256" s="96" customFormat="1" ht="18" customHeight="1" x14ac:dyDescent="0.25">
      <c r="A264" s="97">
        <v>43708</v>
      </c>
      <c r="B264" s="69">
        <v>347.15913759577035</v>
      </c>
      <c r="C264" s="71">
        <v>805.29805924159211</v>
      </c>
      <c r="D264" s="56">
        <f t="shared" si="95"/>
        <v>0.27595472711521296</v>
      </c>
      <c r="E264" s="110">
        <v>363.00783374104049</v>
      </c>
      <c r="F264" s="71">
        <v>977.53474251096816</v>
      </c>
      <c r="G264" s="56">
        <f t="shared" si="96"/>
        <v>0.28667219385114517</v>
      </c>
      <c r="H264" s="110">
        <v>376.03750956332362</v>
      </c>
      <c r="I264" s="109">
        <v>1327.1415322957992</v>
      </c>
      <c r="J264" s="56">
        <f t="shared" si="97"/>
        <v>0.27634070113451425</v>
      </c>
      <c r="K264" s="69">
        <v>402.68866309265138</v>
      </c>
      <c r="L264" s="109">
        <v>2469.8089704631998</v>
      </c>
      <c r="M264" s="56">
        <f t="shared" si="98"/>
        <v>0.28044704397056641</v>
      </c>
      <c r="N264" s="110">
        <v>421.23188811416372</v>
      </c>
      <c r="O264" s="109">
        <v>4323.1685727333252</v>
      </c>
      <c r="P264" s="56">
        <f t="shared" si="99"/>
        <v>0.30762834628730307</v>
      </c>
      <c r="IV264" s="106"/>
    </row>
    <row r="265" spans="1:256" s="96" customFormat="1" ht="18" customHeight="1" x14ac:dyDescent="0.25">
      <c r="A265" s="97">
        <v>43710</v>
      </c>
      <c r="B265" s="69">
        <v>347.37641761907025</v>
      </c>
      <c r="C265" s="71">
        <v>805.802079335337</v>
      </c>
      <c r="D265" s="56">
        <f t="shared" si="95"/>
        <v>6.2588017934572804E-2</v>
      </c>
      <c r="E265" s="110">
        <v>364.00356535860277</v>
      </c>
      <c r="F265" s="71">
        <v>980.21612335157579</v>
      </c>
      <c r="G265" s="56">
        <f t="shared" si="96"/>
        <v>0.27430031118076403</v>
      </c>
      <c r="H265" s="110">
        <v>377.5285875961273</v>
      </c>
      <c r="I265" s="109">
        <v>1332.4039636620894</v>
      </c>
      <c r="J265" s="56">
        <f t="shared" si="97"/>
        <v>0.39652374959486814</v>
      </c>
      <c r="K265" s="69">
        <v>405.36660138914885</v>
      </c>
      <c r="L265" s="109">
        <v>2486.2335600611309</v>
      </c>
      <c r="M265" s="56">
        <f t="shared" si="98"/>
        <v>0.66501457377292628</v>
      </c>
      <c r="N265" s="110">
        <v>425.22941214504038</v>
      </c>
      <c r="O265" s="109">
        <v>4364.195785408042</v>
      </c>
      <c r="P265" s="56">
        <f t="shared" si="99"/>
        <v>0.94900793213292811</v>
      </c>
      <c r="IV265" s="106"/>
    </row>
    <row r="266" spans="1:256" s="96" customFormat="1" ht="18" customHeight="1" x14ac:dyDescent="0.25">
      <c r="A266" s="97">
        <v>43742</v>
      </c>
      <c r="B266" s="69">
        <v>348.49824377746387</v>
      </c>
      <c r="C266" s="71">
        <v>808.40435687991578</v>
      </c>
      <c r="D266" s="56">
        <f t="shared" si="95"/>
        <v>0.32294252041709104</v>
      </c>
      <c r="E266" s="110">
        <v>365.51539930046158</v>
      </c>
      <c r="F266" s="71">
        <v>984.28730327032258</v>
      </c>
      <c r="G266" s="56">
        <f t="shared" si="96"/>
        <v>0.41533492683496487</v>
      </c>
      <c r="H266" s="110">
        <v>379.20362031878375</v>
      </c>
      <c r="I266" s="109">
        <v>1338.3156225728544</v>
      </c>
      <c r="J266" s="56">
        <f t="shared" si="97"/>
        <v>0.4436836779228015</v>
      </c>
      <c r="K266" s="69">
        <v>407.3887576136417</v>
      </c>
      <c r="L266" s="109">
        <v>2498.6360437679577</v>
      </c>
      <c r="M266" s="56">
        <f t="shared" si="98"/>
        <v>0.49884628323180191</v>
      </c>
      <c r="N266" s="110">
        <v>427.7913572393536</v>
      </c>
      <c r="O266" s="109">
        <v>4390.4894275308843</v>
      </c>
      <c r="P266" s="56">
        <f t="shared" si="99"/>
        <v>0.60248539285878699</v>
      </c>
      <c r="IV266" s="106"/>
    </row>
    <row r="267" spans="1:256" s="96" customFormat="1" ht="18" customHeight="1" x14ac:dyDescent="0.25">
      <c r="A267" s="97">
        <v>43774</v>
      </c>
      <c r="B267" s="69">
        <v>349.67335965372098</v>
      </c>
      <c r="C267" s="71">
        <v>811.13024950969793</v>
      </c>
      <c r="D267" s="56">
        <f t="shared" si="95"/>
        <v>0.33719420319588966</v>
      </c>
      <c r="E267" s="110">
        <v>366.84370487934422</v>
      </c>
      <c r="F267" s="71">
        <v>987.86426423738317</v>
      </c>
      <c r="G267" s="56">
        <f t="shared" si="96"/>
        <v>0.36340618792662926</v>
      </c>
      <c r="H267" s="110">
        <v>380.55928921994263</v>
      </c>
      <c r="I267" s="109">
        <v>1343.1001572456296</v>
      </c>
      <c r="J267" s="56">
        <f t="shared" si="97"/>
        <v>0.35750420843008168</v>
      </c>
      <c r="K267" s="69">
        <v>408.77681599189509</v>
      </c>
      <c r="L267" s="109">
        <v>2507.1494173698065</v>
      </c>
      <c r="M267" s="56">
        <f t="shared" si="98"/>
        <v>0.34072083539669062</v>
      </c>
      <c r="N267" s="110">
        <v>429.33616492666846</v>
      </c>
      <c r="O267" s="109">
        <v>4406.3440297895495</v>
      </c>
      <c r="P267" s="56">
        <f t="shared" si="99"/>
        <v>0.36111241173359954</v>
      </c>
      <c r="IV267" s="106"/>
    </row>
    <row r="268" spans="1:256" s="96" customFormat="1" ht="18" customHeight="1" x14ac:dyDescent="0.25">
      <c r="A268" s="97">
        <v>43806</v>
      </c>
      <c r="B268" s="69">
        <v>351.11059052209544</v>
      </c>
      <c r="C268" s="71">
        <v>814.46416500735575</v>
      </c>
      <c r="D268" s="56">
        <f>((C268/C267)-1)*100</f>
        <v>0.41102097963590101</v>
      </c>
      <c r="E268" s="110">
        <v>368.59290516954525</v>
      </c>
      <c r="F268" s="71">
        <v>992.57464207595524</v>
      </c>
      <c r="G268" s="56">
        <f t="shared" si="96"/>
        <v>0.47682439876579608</v>
      </c>
      <c r="H268" s="110">
        <v>382.45450460016707</v>
      </c>
      <c r="I268" s="109">
        <v>1349.7889023302953</v>
      </c>
      <c r="J268" s="56">
        <f t="shared" si="97"/>
        <v>0.49800791464298388</v>
      </c>
      <c r="K268" s="69">
        <v>410.90322119602672</v>
      </c>
      <c r="L268" s="109">
        <v>2520.19</v>
      </c>
      <c r="M268" s="56">
        <f t="shared" si="98"/>
        <v>0.52013583793000251</v>
      </c>
      <c r="N268" s="110">
        <v>431.82087920802826</v>
      </c>
      <c r="O268" s="109">
        <v>4431.8450400323563</v>
      </c>
      <c r="P268" s="198">
        <f t="shared" si="99"/>
        <v>0.57873398151402355</v>
      </c>
      <c r="Q268" s="93"/>
      <c r="IV268" s="106"/>
    </row>
    <row r="269" spans="1:256" s="96" customFormat="1" ht="18" customHeight="1" x14ac:dyDescent="0.25">
      <c r="A269" s="26" t="s">
        <v>77</v>
      </c>
      <c r="B269" s="69"/>
      <c r="C269" s="71"/>
      <c r="D269" s="197">
        <f>((D257/100)+1)*((D258/100)+1)*((D259/100)+1)*((D260/100)+1)*((D261/100)+1)*((D262/100)+1)*((D263/100)+1)*((D264/100)+1)*((D265/100)+1)*((D266/100)+1)*((D267/100)+1)*((D268/100)+1)-1</f>
        <v>5.9998866646689963E-2</v>
      </c>
      <c r="E269" s="58"/>
      <c r="F269" s="58"/>
      <c r="G269" s="197">
        <f>((G257/100)+1)*((G258/100)+1)*((G259/100)+1)*((G260/100)+1)*((G261/100)+1)*((G262/100)+1)*((G263/100)+1)*((G264/100)+1)*((G265/100)+1)*((G266/100)+1)*((G267/100)+1)*((G268/100)+1)-1</f>
        <v>6.2853022071827969E-2</v>
      </c>
      <c r="H269" s="58"/>
      <c r="I269" s="58"/>
      <c r="J269" s="197">
        <f>((J257/100)+1)*((J258/100)+1)*((J259/100)+1)*((J260/100)+1)*((J261/100)+1)*((J262/100)+1)*((J263/100)+1)*((J264/100)+1)*((J265/100)+1)*((J266/100)+1)*((J267/100)+1)*((J268/100)+1)-1</f>
        <v>6.3447958250179237E-2</v>
      </c>
      <c r="K269" s="69"/>
      <c r="L269" s="71"/>
      <c r="M269" s="197">
        <f>((M257/100)+1)*((M258/100)+1)*((M259/100)+1)*((M260/100)+1)*((M261/100)+1)*((M262/100)+1)*((M263/100)+1)*((M264/100)+1)*((M265/100)+1)*((M266/100)+1)*((M267/100)+1)*((M268/100)+1)-1</f>
        <v>6.4946246940545072E-2</v>
      </c>
      <c r="N269" s="58"/>
      <c r="O269" s="58"/>
      <c r="P269" s="199">
        <f>((P257/100)+1)*((P258/100)+1)*((P259/100)+1)*((P260/100)+1)*((P261/100)+1)*((P262/100)+1)*((P263/100)+1)*((P264/100)+1)*((P265/100)+1)*((P266/100)+1)*((P267/100)+1)*((P268/100)+1)-1</f>
        <v>6.8341216891659062E-2</v>
      </c>
      <c r="IV269" s="106"/>
    </row>
    <row r="270" spans="1:256" s="96" customFormat="1" ht="18" customHeight="1" x14ac:dyDescent="0.25">
      <c r="A270" s="97">
        <v>43831</v>
      </c>
      <c r="B270" s="69">
        <v>353.32846176341047</v>
      </c>
      <c r="C270" s="71">
        <v>819.60891625500517</v>
      </c>
      <c r="D270" s="198">
        <f>((C270/C268)-1)*100</f>
        <v>0.63167312555769684</v>
      </c>
      <c r="E270" s="110">
        <v>371.14864456939262</v>
      </c>
      <c r="F270" s="71">
        <v>999.45692896879711</v>
      </c>
      <c r="G270" s="56">
        <f>((F270/F268)-1)*100</f>
        <v>0.69337726364313568</v>
      </c>
      <c r="H270" s="110">
        <v>385.17730094438429</v>
      </c>
      <c r="I270" s="109">
        <v>1359.3984120746559</v>
      </c>
      <c r="J270" s="56">
        <f>((I270/I268)-1)*100</f>
        <v>0.71192685965713043</v>
      </c>
      <c r="K270" s="69">
        <v>413.72795267456468</v>
      </c>
      <c r="L270" s="109">
        <v>2537.5162066877201</v>
      </c>
      <c r="M270" s="56">
        <f>((L270/L268)-1)*100</f>
        <v>0.68749604941373832</v>
      </c>
      <c r="N270" s="110">
        <v>434.87577282364242</v>
      </c>
      <c r="O270" s="109">
        <v>4463.1978897209046</v>
      </c>
      <c r="P270" s="56">
        <f>((O270/O268)-1)*100</f>
        <v>0.70744462871199509</v>
      </c>
      <c r="Q270" s="93"/>
      <c r="IV270" s="106"/>
    </row>
    <row r="271" spans="1:256" s="96" customFormat="1" ht="18" customHeight="1" x14ac:dyDescent="0.25">
      <c r="A271" s="97">
        <v>43863</v>
      </c>
      <c r="B271" s="69">
        <v>353.21410910099576</v>
      </c>
      <c r="C271" s="71">
        <v>819.34365468721398</v>
      </c>
      <c r="D271" s="198">
        <f t="shared" ref="D271:D281" si="100">((C271/C270)-1)*100</f>
        <v>-3.2364407283813623E-2</v>
      </c>
      <c r="E271" s="110">
        <v>370.4670402693564</v>
      </c>
      <c r="F271" s="71">
        <v>997.62145374760507</v>
      </c>
      <c r="G271" s="56">
        <f t="shared" ref="G271:G281" si="101">((F271/F270)-1)*100</f>
        <v>-0.18364725562369788</v>
      </c>
      <c r="H271" s="110">
        <v>384.19083855672625</v>
      </c>
      <c r="I271" s="109">
        <v>1355.9169104387447</v>
      </c>
      <c r="J271" s="56">
        <f t="shared" ref="J271:J281" si="102">((I271/I270)-1)*100</f>
        <v>-0.25610605433897815</v>
      </c>
      <c r="K271" s="69">
        <v>412.08486299997406</v>
      </c>
      <c r="L271" s="109">
        <v>2527.438650527055</v>
      </c>
      <c r="M271" s="56">
        <f t="shared" ref="M271:M281" si="103">((L271/L270)-1)*100</f>
        <v>-0.39714253387250764</v>
      </c>
      <c r="N271" s="110">
        <v>432.3780357587824</v>
      </c>
      <c r="O271" s="109">
        <v>4437.5632246197019</v>
      </c>
      <c r="P271" s="56">
        <f t="shared" ref="P271:P281" si="104">((O271/O270)-1)*100</f>
        <v>-0.57435645325610851</v>
      </c>
      <c r="Q271" s="93"/>
      <c r="IV271" s="106"/>
    </row>
    <row r="272" spans="1:256" s="96" customFormat="1" ht="18" customHeight="1" x14ac:dyDescent="0.25">
      <c r="A272" s="97">
        <v>43895</v>
      </c>
      <c r="B272" s="69">
        <v>352.82835747837601</v>
      </c>
      <c r="C272" s="71">
        <v>818.44883441776551</v>
      </c>
      <c r="D272" s="198">
        <f t="shared" si="100"/>
        <v>-0.10921183856487104</v>
      </c>
      <c r="E272" s="110">
        <v>369.20052945878871</v>
      </c>
      <c r="F272" s="71">
        <v>994.2108983710541</v>
      </c>
      <c r="G272" s="56">
        <f t="shared" si="101"/>
        <v>-0.34186868814208848</v>
      </c>
      <c r="H272" s="110">
        <v>382.36445189122571</v>
      </c>
      <c r="I272" s="109">
        <v>1349.4710811366845</v>
      </c>
      <c r="J272" s="56">
        <f t="shared" si="102"/>
        <v>-0.47538527268419228</v>
      </c>
      <c r="K272" s="69">
        <v>409.08593427183791</v>
      </c>
      <c r="L272" s="109">
        <v>2509.0453314362062</v>
      </c>
      <c r="M272" s="56">
        <f t="shared" si="103"/>
        <v>-0.72774542270346299</v>
      </c>
      <c r="N272" s="110">
        <v>428.04047491169911</v>
      </c>
      <c r="O272" s="109">
        <v>4393.0461610602906</v>
      </c>
      <c r="P272" s="56">
        <f t="shared" si="104"/>
        <v>-1.0031871391134151</v>
      </c>
      <c r="Q272" s="93"/>
      <c r="IV272" s="106"/>
    </row>
    <row r="273" spans="1:256" s="96" customFormat="1" ht="18" customHeight="1" x14ac:dyDescent="0.25">
      <c r="A273" s="97">
        <v>43927</v>
      </c>
      <c r="B273" s="69">
        <v>354.42291032291831</v>
      </c>
      <c r="C273" s="71">
        <v>822.14768653486931</v>
      </c>
      <c r="D273" s="198">
        <f t="shared" si="100"/>
        <v>0.45193443518496412</v>
      </c>
      <c r="E273" s="110">
        <v>369.53288220614763</v>
      </c>
      <c r="F273" s="71">
        <v>994.33125635287104</v>
      </c>
      <c r="G273" s="56">
        <f t="shared" si="101"/>
        <v>1.2105880353363574E-2</v>
      </c>
      <c r="H273" s="110">
        <v>381.84903943352367</v>
      </c>
      <c r="I273" s="109">
        <v>1346.1027935492521</v>
      </c>
      <c r="J273" s="56">
        <f t="shared" si="102"/>
        <v>-0.24960057570075911</v>
      </c>
      <c r="K273" s="69">
        <v>406.51397151496815</v>
      </c>
      <c r="L273" s="109">
        <v>2488.62296258677</v>
      </c>
      <c r="M273" s="56">
        <f t="shared" si="103"/>
        <v>-0.81394977577970984</v>
      </c>
      <c r="N273" s="110">
        <v>423.18467271559575</v>
      </c>
      <c r="O273" s="109">
        <v>4331.5909090529076</v>
      </c>
      <c r="P273" s="56">
        <f t="shared" si="104"/>
        <v>-1.3989211529830681</v>
      </c>
      <c r="Q273" s="93"/>
      <c r="IV273" s="106"/>
    </row>
    <row r="274" spans="1:256" s="96" customFormat="1" ht="18" customHeight="1" x14ac:dyDescent="0.25">
      <c r="A274" s="97">
        <v>43959</v>
      </c>
      <c r="B274" s="69">
        <v>355.08913628341662</v>
      </c>
      <c r="C274" s="71">
        <v>823.69311747677466</v>
      </c>
      <c r="D274" s="198">
        <f t="shared" si="100"/>
        <v>0.18797485746373521</v>
      </c>
      <c r="E274" s="110">
        <v>369.02423612996489</v>
      </c>
      <c r="F274" s="71">
        <v>993.73616246240374</v>
      </c>
      <c r="G274" s="56">
        <f t="shared" si="101"/>
        <v>-5.9848655733707457E-2</v>
      </c>
      <c r="H274" s="110">
        <v>380.57355968470591</v>
      </c>
      <c r="I274" s="109">
        <v>1343.1505217065965</v>
      </c>
      <c r="J274" s="56">
        <f t="shared" si="102"/>
        <v>-0.21931994026038737</v>
      </c>
      <c r="K274" s="69">
        <v>403.70417828985023</v>
      </c>
      <c r="L274" s="109">
        <v>2476.0374262742498</v>
      </c>
      <c r="M274" s="56">
        <f t="shared" si="103"/>
        <v>-0.5057229038599842</v>
      </c>
      <c r="N274" s="110">
        <v>418.6739530074646</v>
      </c>
      <c r="O274" s="109">
        <v>4296.9160857388561</v>
      </c>
      <c r="P274" s="56">
        <f t="shared" si="104"/>
        <v>-0.80051011376863768</v>
      </c>
      <c r="Q274" s="93"/>
      <c r="IV274" s="106"/>
    </row>
    <row r="275" spans="1:256" s="96" customFormat="1" ht="18" customHeight="1" x14ac:dyDescent="0.25">
      <c r="A275" s="97">
        <v>43991</v>
      </c>
      <c r="B275" s="69">
        <v>356.6295370379342</v>
      </c>
      <c r="C275" s="71">
        <v>827.26635408134212</v>
      </c>
      <c r="D275" s="198">
        <f t="shared" si="100"/>
        <v>0.43380678176763166</v>
      </c>
      <c r="E275" s="110">
        <v>371.36355454733632</v>
      </c>
      <c r="F275" s="109">
        <v>1000.0356546888104</v>
      </c>
      <c r="G275" s="56">
        <f t="shared" si="101"/>
        <v>0.63391999449804448</v>
      </c>
      <c r="H275" s="110">
        <v>383.35189981052588</v>
      </c>
      <c r="I275" s="109">
        <v>1352.9560609893704</v>
      </c>
      <c r="J275" s="56">
        <f t="shared" si="102"/>
        <v>0.73004023929612583</v>
      </c>
      <c r="K275" s="69">
        <v>407.25469343616089</v>
      </c>
      <c r="L275" s="109">
        <v>2497.8137884165976</v>
      </c>
      <c r="M275" s="56">
        <f t="shared" si="103"/>
        <v>0.87948436931000185</v>
      </c>
      <c r="N275" s="110">
        <v>423.25204695845082</v>
      </c>
      <c r="O275" s="109">
        <v>4343.9017780627</v>
      </c>
      <c r="P275" s="56">
        <f t="shared" si="104"/>
        <v>1.0934747476169182</v>
      </c>
      <c r="Q275" s="93"/>
      <c r="IV275" s="106"/>
    </row>
    <row r="276" spans="1:256" s="96" customFormat="1" ht="18" customHeight="1" x14ac:dyDescent="0.25">
      <c r="A276" s="97">
        <v>44023</v>
      </c>
      <c r="B276" s="69">
        <v>359.1881203349771</v>
      </c>
      <c r="C276" s="71">
        <v>833.20144822227678</v>
      </c>
      <c r="D276" s="198">
        <f t="shared" si="100"/>
        <v>0.71743448910424057</v>
      </c>
      <c r="E276" s="110">
        <v>374.82354337862699</v>
      </c>
      <c r="F276" s="109">
        <v>1009.3529723247138</v>
      </c>
      <c r="G276" s="56">
        <f t="shared" si="101"/>
        <v>0.93169854416867981</v>
      </c>
      <c r="H276" s="110">
        <v>387.36895071659791</v>
      </c>
      <c r="I276" s="109">
        <v>1367.1333570282297</v>
      </c>
      <c r="J276" s="56">
        <f t="shared" si="102"/>
        <v>1.0478755702156395</v>
      </c>
      <c r="K276" s="69">
        <v>412.17016219990359</v>
      </c>
      <c r="L276" s="109">
        <v>2527.9618158119706</v>
      </c>
      <c r="M276" s="56">
        <f t="shared" si="103"/>
        <v>1.2069765782854569</v>
      </c>
      <c r="N276" s="110">
        <v>429.24921902308972</v>
      </c>
      <c r="O276" s="109">
        <v>4405.4516904190368</v>
      </c>
      <c r="P276" s="56">
        <f t="shared" si="104"/>
        <v>1.4169268897186393</v>
      </c>
      <c r="Q276" s="93"/>
      <c r="IV276" s="106"/>
    </row>
    <row r="277" spans="1:256" s="96" customFormat="1" ht="18" customHeight="1" x14ac:dyDescent="0.25">
      <c r="A277" s="97">
        <v>44055</v>
      </c>
      <c r="B277" s="69">
        <v>361.50111263583466</v>
      </c>
      <c r="C277" s="71">
        <v>838.56684987588437</v>
      </c>
      <c r="D277" s="198">
        <f t="shared" si="100"/>
        <v>0.64395011135125468</v>
      </c>
      <c r="E277" s="110">
        <v>377.12702166389505</v>
      </c>
      <c r="F277" s="109">
        <v>1015.5559515531884</v>
      </c>
      <c r="G277" s="56">
        <f t="shared" si="101"/>
        <v>0.61455005320765199</v>
      </c>
      <c r="H277" s="110">
        <v>389.70645467805684</v>
      </c>
      <c r="I277" s="109">
        <v>1375.3830622046112</v>
      </c>
      <c r="J277" s="56">
        <f t="shared" si="102"/>
        <v>0.60343090408634392</v>
      </c>
      <c r="K277" s="69">
        <v>414.08989170453185</v>
      </c>
      <c r="L277" s="109">
        <v>2539.736086075703</v>
      </c>
      <c r="M277" s="56">
        <f t="shared" si="103"/>
        <v>0.46576139679350703</v>
      </c>
      <c r="N277" s="110">
        <v>430.69191818981261</v>
      </c>
      <c r="O277" s="109">
        <v>4420.2583370036718</v>
      </c>
      <c r="P277" s="56">
        <f t="shared" si="104"/>
        <v>0.33609826245142305</v>
      </c>
      <c r="Q277" s="93"/>
      <c r="IV277" s="106"/>
    </row>
    <row r="278" spans="1:256" s="96" customFormat="1" ht="18" customHeight="1" x14ac:dyDescent="0.25">
      <c r="A278" s="97">
        <v>44087</v>
      </c>
      <c r="B278" s="69">
        <v>366.81396406273808</v>
      </c>
      <c r="C278" s="71">
        <v>850.89096432309225</v>
      </c>
      <c r="D278" s="198">
        <f t="shared" si="100"/>
        <v>1.4696639211330575</v>
      </c>
      <c r="E278" s="110">
        <v>382.68461868168379</v>
      </c>
      <c r="F278" s="109">
        <v>1030.5218659627362</v>
      </c>
      <c r="G278" s="56">
        <f t="shared" si="101"/>
        <v>1.4736671462226125</v>
      </c>
      <c r="H278" s="110">
        <v>395.27708924245098</v>
      </c>
      <c r="I278" s="109">
        <v>1395.043389442272</v>
      </c>
      <c r="J278" s="56">
        <f t="shared" si="102"/>
        <v>1.4294437511937375</v>
      </c>
      <c r="K278" s="69">
        <v>419.04347961446314</v>
      </c>
      <c r="L278" s="109">
        <v>2570.1179094972167</v>
      </c>
      <c r="M278" s="56">
        <f t="shared" si="103"/>
        <v>1.1962590754245772</v>
      </c>
      <c r="N278" s="110">
        <v>435.27559614240948</v>
      </c>
      <c r="O278" s="109">
        <v>4467.3013388070558</v>
      </c>
      <c r="P278" s="56">
        <f t="shared" si="104"/>
        <v>1.0642591047127059</v>
      </c>
      <c r="Q278" s="93"/>
      <c r="IV278" s="106"/>
    </row>
    <row r="279" spans="1:256" s="96" customFormat="1" ht="18" customHeight="1" x14ac:dyDescent="0.25">
      <c r="A279" s="97">
        <v>44119</v>
      </c>
      <c r="B279" s="69">
        <v>374.19806414527488</v>
      </c>
      <c r="C279" s="71">
        <v>868.01971255911451</v>
      </c>
      <c r="D279" s="198">
        <f t="shared" si="100"/>
        <v>2.0130367995679244</v>
      </c>
      <c r="E279" s="110">
        <v>391.78129764915235</v>
      </c>
      <c r="F279" s="109">
        <v>1055.0180858942124</v>
      </c>
      <c r="G279" s="56">
        <f t="shared" si="101"/>
        <v>2.3770693995504244</v>
      </c>
      <c r="H279" s="110">
        <v>405.04196549671161</v>
      </c>
      <c r="I279" s="109">
        <v>1429.5063685472221</v>
      </c>
      <c r="J279" s="56">
        <f t="shared" si="102"/>
        <v>2.4703876141607406</v>
      </c>
      <c r="K279" s="69">
        <v>430.02707011204848</v>
      </c>
      <c r="L279" s="109">
        <v>2637.4835267224253</v>
      </c>
      <c r="M279" s="56">
        <f t="shared" si="103"/>
        <v>2.6211099878443722</v>
      </c>
      <c r="N279" s="110">
        <v>448.37776715810708</v>
      </c>
      <c r="O279" s="109">
        <v>4601.7709636572281</v>
      </c>
      <c r="P279" s="56">
        <f t="shared" si="104"/>
        <v>3.0100862836819786</v>
      </c>
      <c r="Q279" s="93"/>
      <c r="IV279" s="106"/>
    </row>
    <row r="280" spans="1:256" s="96" customFormat="1" ht="18" customHeight="1" x14ac:dyDescent="0.25">
      <c r="A280" s="97">
        <v>44151</v>
      </c>
      <c r="B280" s="69">
        <v>379.36201770832349</v>
      </c>
      <c r="C280" s="71">
        <v>879.99843163053617</v>
      </c>
      <c r="D280" s="198">
        <f t="shared" si="100"/>
        <v>1.3800054190135524</v>
      </c>
      <c r="E280" s="110">
        <v>397.12636815030646</v>
      </c>
      <c r="F280" s="109">
        <v>1069.4116929472659</v>
      </c>
      <c r="G280" s="56">
        <f t="shared" si="101"/>
        <v>1.3642995551923498</v>
      </c>
      <c r="H280" s="110">
        <v>410.46650178448118</v>
      </c>
      <c r="I280" s="109">
        <v>1448.6510741094537</v>
      </c>
      <c r="J280" s="56">
        <f t="shared" si="102"/>
        <v>1.3392529046014623</v>
      </c>
      <c r="K280" s="69">
        <v>434.89863298249816</v>
      </c>
      <c r="L280" s="109">
        <v>2667.3622662558591</v>
      </c>
      <c r="M280" s="56">
        <f t="shared" si="103"/>
        <v>1.1328502806068341</v>
      </c>
      <c r="N280" s="110">
        <v>452.76814806808471</v>
      </c>
      <c r="O280" s="109">
        <v>4646.8301277611563</v>
      </c>
      <c r="P280" s="56">
        <f t="shared" si="104"/>
        <v>0.97917007299550551</v>
      </c>
      <c r="Q280" s="93"/>
      <c r="IV280" s="106"/>
    </row>
    <row r="281" spans="1:256" s="96" customFormat="1" ht="18" customHeight="1" x14ac:dyDescent="0.25">
      <c r="A281" s="97">
        <v>44183</v>
      </c>
      <c r="B281" s="69">
        <v>382.38959844250439</v>
      </c>
      <c r="C281" s="71">
        <v>887.02144968017785</v>
      </c>
      <c r="D281" s="198">
        <f t="shared" si="100"/>
        <v>0.79807165526748491</v>
      </c>
      <c r="E281" s="110">
        <v>400.40903087856708</v>
      </c>
      <c r="F281" s="109">
        <v>1078.2514935426154</v>
      </c>
      <c r="G281" s="56">
        <f t="shared" si="101"/>
        <v>0.82660407153276605</v>
      </c>
      <c r="H281" s="110">
        <v>414.0193555810182</v>
      </c>
      <c r="I281" s="109">
        <v>1461.1900887333795</v>
      </c>
      <c r="J281" s="56">
        <f t="shared" si="102"/>
        <v>0.86556485878659384</v>
      </c>
      <c r="K281" s="69">
        <v>438.3604948816847</v>
      </c>
      <c r="L281" s="109">
        <v>2688.5948917473511</v>
      </c>
      <c r="M281" s="56">
        <f t="shared" si="103"/>
        <v>0.79601581532815491</v>
      </c>
      <c r="N281" s="110">
        <v>456.02563834349223</v>
      </c>
      <c r="O281" s="109">
        <v>4680.2622585708014</v>
      </c>
      <c r="P281" s="56">
        <f t="shared" si="104"/>
        <v>0.71946100654538547</v>
      </c>
      <c r="Q281" s="93"/>
      <c r="IV281" s="106"/>
    </row>
    <row r="282" spans="1:256" s="96" customFormat="1" ht="18" customHeight="1" x14ac:dyDescent="0.25">
      <c r="A282" s="26" t="s">
        <v>78</v>
      </c>
      <c r="B282" s="69"/>
      <c r="C282" s="71"/>
      <c r="D282" s="197">
        <f>((D270/100)+1)*((D271/100)+1)*((D272/100)+1)*((D273/100)+1)*((D274/100)+1)*((D275/100)+1)*((D276/100)+1)*((D277/100)+1)*((D278/100)+1)*((D279/100)+1)*((D280/100)+1)*((D281/100)+1)-1</f>
        <v>8.9085914138612665E-2</v>
      </c>
      <c r="E282" s="58"/>
      <c r="F282" s="58"/>
      <c r="G282" s="197">
        <f>((G270/100)+1)*((G271/100)+1)*((G272/100)+1)*((G273/100)+1)*((G274/100)+1)*((G275/100)+1)*((G276/100)+1)*((G277/100)+1)*((G278/100)+1)*((G279/100)+1)*((G280/100)+1)*((G281/100)+1)-1</f>
        <v>8.6317791967229995E-2</v>
      </c>
      <c r="H282" s="58"/>
      <c r="I282" s="58"/>
      <c r="J282" s="197">
        <f>((J270/100)+1)*((J271/100)+1)*((J272/100)+1)*((J273/100)+1)*((J274/100)+1)*((J275/100)+1)*((J276/100)+1)*((J277/100)+1)*((J278/100)+1)*((J279/100)+1)*((J280/100)+1)*((J281/100)+1)-1</f>
        <v>8.2532302799911639E-2</v>
      </c>
      <c r="K282" s="69"/>
      <c r="L282" s="71"/>
      <c r="M282" s="197">
        <f>((M270/100)+1)*((M271/100)+1)*((M272/100)+1)*((M273/100)+1)*((M274/100)+1)*((M275/100)+1)*((M276/100)+1)*((M277/100)+1)*((M278/100)+1)*((M279/100)+1)*((M280/100)+1)*((M281/100)+1)-1</f>
        <v>6.6822299805709529E-2</v>
      </c>
      <c r="N282" s="58"/>
      <c r="O282" s="58"/>
      <c r="P282" s="197">
        <f>((P270/100)+1)*((P271/100)+1)*((P272/100)+1)*((P273/100)+1)*((P274/100)+1)*((P275/100)+1)*((P276/100)+1)*((P277/100)+1)*((P278/100)+1)*((P279/100)+1)*((P280/100)+1)*((P281/100)+1)-1</f>
        <v>5.6052776280425043E-2</v>
      </c>
      <c r="IV282" s="106"/>
    </row>
    <row r="283" spans="1:256" s="96" customFormat="1" ht="18" customHeight="1" x14ac:dyDescent="0.25">
      <c r="A283" s="97">
        <v>44197</v>
      </c>
      <c r="B283" s="69">
        <v>383.89204165683861</v>
      </c>
      <c r="C283" s="71">
        <v>890.5066369432966</v>
      </c>
      <c r="D283" s="198">
        <f>((B283/B281)-1)*100</f>
        <v>0.39290901751871665</v>
      </c>
      <c r="E283" s="110">
        <v>402.13610999102758</v>
      </c>
      <c r="F283" s="109">
        <v>1082.902301813325</v>
      </c>
      <c r="G283" s="56">
        <f>((E283/E281)-1)*100</f>
        <v>0.43132871121087657</v>
      </c>
      <c r="H283" s="110">
        <v>415.93222836493106</v>
      </c>
      <c r="I283" s="109">
        <v>1467.9411517336557</v>
      </c>
      <c r="J283" s="56">
        <f>((H283/H281)-1)*100</f>
        <v>0.4620249652889763</v>
      </c>
      <c r="K283" s="69">
        <v>440.55116617660184</v>
      </c>
      <c r="L283" s="109">
        <v>2702.0309283468655</v>
      </c>
      <c r="M283" s="56">
        <f>((K283/K281)-1)*100</f>
        <v>0.49974195222779461</v>
      </c>
      <c r="N283" s="110">
        <v>458.45200898215762</v>
      </c>
      <c r="O283" s="109">
        <v>4705.1644789080183</v>
      </c>
      <c r="P283" s="56">
        <f>((N283/N281)-1)*100</f>
        <v>0.53206890899362147</v>
      </c>
      <c r="Q283" s="93"/>
      <c r="IV283" s="106"/>
    </row>
    <row r="284" spans="1:256" s="96" customFormat="1" ht="18" customHeight="1" x14ac:dyDescent="0.25">
      <c r="A284" s="97">
        <v>44229</v>
      </c>
      <c r="B284" s="69">
        <v>389.36686319529525</v>
      </c>
      <c r="C284" s="71">
        <v>903.20647019598437</v>
      </c>
      <c r="D284" s="56">
        <f t="shared" ref="D284:D294" si="105">((B284/B283)-1)*100</f>
        <v>1.4261357216023285</v>
      </c>
      <c r="E284" s="110">
        <v>410.39462598055479</v>
      </c>
      <c r="F284" s="109">
        <v>1105.14145356426</v>
      </c>
      <c r="G284" s="56">
        <f t="shared" ref="G284:G294" si="106">((E284/E283)-1)*100</f>
        <v>2.0536618782410532</v>
      </c>
      <c r="H284" s="110">
        <v>425.79996653179597</v>
      </c>
      <c r="I284" s="109">
        <v>1502.7671592941106</v>
      </c>
      <c r="J284" s="56">
        <f t="shared" ref="J284:J294" si="107">((H284/H283)-1)*100</f>
        <v>2.3724389441173832</v>
      </c>
      <c r="K284" s="69">
        <v>453.26243818694564</v>
      </c>
      <c r="L284" s="109">
        <v>2779.9929285582339</v>
      </c>
      <c r="M284" s="56">
        <f t="shared" ref="M284:M294" si="108">((K284/K283)-1)*100</f>
        <v>2.8853111707002776</v>
      </c>
      <c r="N284" s="110">
        <v>474.76707646757797</v>
      </c>
      <c r="O284" s="109">
        <v>4872.608561384216</v>
      </c>
      <c r="P284" s="56">
        <f t="shared" ref="P284:P294" si="109">((N284/N283)-1)*100</f>
        <v>3.5587296305326754</v>
      </c>
      <c r="Q284" s="93"/>
      <c r="IV284" s="106"/>
    </row>
    <row r="285" spans="1:256" s="96" customFormat="1" ht="18" customHeight="1" x14ac:dyDescent="0.25">
      <c r="A285" s="97">
        <v>44261</v>
      </c>
      <c r="B285" s="69">
        <v>395.20595688740252</v>
      </c>
      <c r="C285" s="71">
        <v>916.75129822657777</v>
      </c>
      <c r="D285" s="56">
        <f t="shared" si="105"/>
        <v>1.4996380647776197</v>
      </c>
      <c r="E285" s="110">
        <v>417.18594589622774</v>
      </c>
      <c r="F285" s="109">
        <v>1123.4296295979839</v>
      </c>
      <c r="G285" s="56">
        <f t="shared" si="106"/>
        <v>1.6548267169548048</v>
      </c>
      <c r="H285" s="110">
        <v>432.96166914279121</v>
      </c>
      <c r="I285" s="109">
        <v>1528.0428106195336</v>
      </c>
      <c r="J285" s="56">
        <f t="shared" si="107"/>
        <v>1.6819406232763123</v>
      </c>
      <c r="K285" s="69">
        <v>460.87246301221546</v>
      </c>
      <c r="L285" s="109">
        <v>2826.6674672317363</v>
      </c>
      <c r="M285" s="56">
        <f t="shared" si="108"/>
        <v>1.6789445107584955</v>
      </c>
      <c r="N285" s="110">
        <v>483.31881827152239</v>
      </c>
      <c r="O285" s="109">
        <v>4960.3764214445218</v>
      </c>
      <c r="P285" s="56">
        <f t="shared" si="109"/>
        <v>1.8012499661038461</v>
      </c>
      <c r="Q285" s="93"/>
      <c r="IV285" s="106"/>
    </row>
    <row r="286" spans="1:256" s="96" customFormat="1" ht="18" customHeight="1" x14ac:dyDescent="0.25">
      <c r="A286" s="97">
        <v>44293</v>
      </c>
      <c r="B286" s="69">
        <v>399.36117834333214</v>
      </c>
      <c r="C286" s="71">
        <v>926.3900817463001</v>
      </c>
      <c r="D286" s="56">
        <f t="shared" si="105"/>
        <v>1.0514065852285315</v>
      </c>
      <c r="E286" s="110">
        <v>421.0594232828654</v>
      </c>
      <c r="F286" s="109">
        <v>1133.8604202526838</v>
      </c>
      <c r="G286" s="56">
        <f t="shared" si="106"/>
        <v>0.92847743907489289</v>
      </c>
      <c r="H286" s="110">
        <v>436.58811417668329</v>
      </c>
      <c r="I286" s="109">
        <v>1540.8415493002969</v>
      </c>
      <c r="J286" s="56">
        <f t="shared" si="107"/>
        <v>0.83759032088728258</v>
      </c>
      <c r="K286" s="69">
        <v>463.62516866812183</v>
      </c>
      <c r="L286" s="109">
        <v>2843.5506272139141</v>
      </c>
      <c r="M286" s="56">
        <f t="shared" si="108"/>
        <v>0.59728143398174449</v>
      </c>
      <c r="N286" s="110">
        <v>485.21193135650321</v>
      </c>
      <c r="O286" s="109">
        <v>4979.8057363291564</v>
      </c>
      <c r="P286" s="56">
        <f t="shared" si="109"/>
        <v>0.39169033222234972</v>
      </c>
      <c r="Q286" s="93"/>
      <c r="IV286" s="106"/>
    </row>
    <row r="287" spans="1:256" s="96" customFormat="1" ht="18" customHeight="1" x14ac:dyDescent="0.25">
      <c r="A287" s="97">
        <v>44325</v>
      </c>
      <c r="B287" s="69">
        <v>404.39620533732619</v>
      </c>
      <c r="C287" s="71">
        <v>938.06973245223571</v>
      </c>
      <c r="D287" s="56">
        <f t="shared" si="105"/>
        <v>1.2607702668749221</v>
      </c>
      <c r="E287" s="110">
        <v>428.00283979785422</v>
      </c>
      <c r="F287" s="109">
        <v>1152.5581734256029</v>
      </c>
      <c r="G287" s="56">
        <f t="shared" si="106"/>
        <v>1.6490348228887175</v>
      </c>
      <c r="H287" s="110">
        <v>444.57079721268065</v>
      </c>
      <c r="I287" s="109">
        <v>1569.0146701374383</v>
      </c>
      <c r="J287" s="56">
        <f t="shared" si="107"/>
        <v>1.8284242691881447</v>
      </c>
      <c r="K287" s="69">
        <v>473.42549782219112</v>
      </c>
      <c r="L287" s="109">
        <v>2903.6589517749244</v>
      </c>
      <c r="M287" s="56">
        <f t="shared" si="108"/>
        <v>2.1138475251943678</v>
      </c>
      <c r="N287" s="110">
        <v>497.43067228395142</v>
      </c>
      <c r="O287" s="109">
        <v>5105.2085803835416</v>
      </c>
      <c r="P287" s="56">
        <f t="shared" si="109"/>
        <v>2.5182276316430219</v>
      </c>
      <c r="Q287" s="93"/>
      <c r="IV287" s="106"/>
    </row>
    <row r="288" spans="1:256" s="96" customFormat="1" ht="18" customHeight="1" x14ac:dyDescent="0.25">
      <c r="A288" s="97">
        <v>44357</v>
      </c>
      <c r="B288" s="69">
        <v>424.85810529278712</v>
      </c>
      <c r="C288" s="71"/>
      <c r="D288" s="56">
        <f t="shared" si="105"/>
        <v>5.0598644807739124</v>
      </c>
      <c r="E288" s="110">
        <v>447.85597614959738</v>
      </c>
      <c r="F288" s="109"/>
      <c r="G288" s="56">
        <f t="shared" si="106"/>
        <v>4.638552482763858</v>
      </c>
      <c r="H288" s="110">
        <v>464.210389007576</v>
      </c>
      <c r="I288" s="109"/>
      <c r="J288" s="56">
        <f t="shared" si="107"/>
        <v>4.4176522430239284</v>
      </c>
      <c r="K288" s="69">
        <v>492.50227279820615</v>
      </c>
      <c r="L288" s="109"/>
      <c r="M288" s="56">
        <f t="shared" si="108"/>
        <v>4.0295199696193551</v>
      </c>
      <c r="N288" s="110">
        <v>515.17247693030856</v>
      </c>
      <c r="O288" s="109"/>
      <c r="P288" s="56">
        <f t="shared" si="109"/>
        <v>3.5666889146372283</v>
      </c>
      <c r="Q288" s="93"/>
      <c r="IV288" s="106"/>
    </row>
    <row r="289" spans="1:256" s="96" customFormat="1" ht="18" customHeight="1" x14ac:dyDescent="0.25">
      <c r="A289" s="97">
        <v>44389</v>
      </c>
      <c r="B289" s="69">
        <v>426.86668627058424</v>
      </c>
      <c r="C289" s="71"/>
      <c r="D289" s="56">
        <f t="shared" si="105"/>
        <v>0.47276513094012262</v>
      </c>
      <c r="E289" s="110">
        <v>450.43842053211614</v>
      </c>
      <c r="F289" s="109"/>
      <c r="G289" s="56">
        <f t="shared" si="106"/>
        <v>0.57662385231991298</v>
      </c>
      <c r="H289" s="110">
        <v>467.12572482002037</v>
      </c>
      <c r="I289" s="109"/>
      <c r="J289" s="56">
        <f t="shared" si="107"/>
        <v>0.62802037211553419</v>
      </c>
      <c r="K289" s="69">
        <v>496.30937045716348</v>
      </c>
      <c r="L289" s="109"/>
      <c r="M289" s="56">
        <f t="shared" si="108"/>
        <v>0.77301118578130268</v>
      </c>
      <c r="N289" s="110">
        <v>519.97815871872456</v>
      </c>
      <c r="O289" s="109"/>
      <c r="P289" s="56">
        <f t="shared" si="109"/>
        <v>0.93282968396350974</v>
      </c>
      <c r="Q289" s="93"/>
      <c r="IV289" s="106"/>
    </row>
    <row r="290" spans="1:256" s="96" customFormat="1" ht="18" customHeight="1" x14ac:dyDescent="0.25">
      <c r="A290" s="97">
        <v>44421</v>
      </c>
      <c r="B290" s="69">
        <v>432.0970910078521</v>
      </c>
      <c r="C290" s="71"/>
      <c r="D290" s="56">
        <f t="shared" si="105"/>
        <v>1.2253016938296168</v>
      </c>
      <c r="E290" s="110">
        <v>456.63290396495609</v>
      </c>
      <c r="F290" s="109"/>
      <c r="G290" s="56">
        <f t="shared" si="106"/>
        <v>1.3752120490792441</v>
      </c>
      <c r="H290" s="110">
        <v>473.62659037037832</v>
      </c>
      <c r="I290" s="109"/>
      <c r="J290" s="56">
        <f t="shared" si="107"/>
        <v>1.3916736340869873</v>
      </c>
      <c r="K290" s="69">
        <v>503.51395535565121</v>
      </c>
      <c r="L290" s="109"/>
      <c r="M290" s="56">
        <f t="shared" si="108"/>
        <v>1.4516318504829817</v>
      </c>
      <c r="N290" s="110">
        <v>528.46910190805045</v>
      </c>
      <c r="O290" s="109"/>
      <c r="P290" s="56">
        <f t="shared" si="109"/>
        <v>1.6329422778541991</v>
      </c>
      <c r="Q290" s="93"/>
      <c r="IV290" s="106"/>
    </row>
    <row r="291" spans="1:256" s="96" customFormat="1" ht="18" customHeight="1" x14ac:dyDescent="0.25">
      <c r="A291" s="97">
        <v>44453</v>
      </c>
      <c r="B291" s="69">
        <v>433.91</v>
      </c>
      <c r="C291" s="71"/>
      <c r="D291" s="56">
        <f t="shared" si="105"/>
        <v>0.41956056402032704</v>
      </c>
      <c r="E291" s="110">
        <v>459.71</v>
      </c>
      <c r="F291" s="109"/>
      <c r="G291" s="56">
        <f t="shared" si="106"/>
        <v>0.67386647092781971</v>
      </c>
      <c r="H291" s="110">
        <v>477.38</v>
      </c>
      <c r="I291" s="109"/>
      <c r="J291" s="56">
        <f t="shared" si="107"/>
        <v>0.79248287700368625</v>
      </c>
      <c r="K291" s="69">
        <v>508.97</v>
      </c>
      <c r="L291" s="109"/>
      <c r="M291" s="56">
        <f t="shared" si="108"/>
        <v>1.0835935302915267</v>
      </c>
      <c r="N291" s="110">
        <v>536.02</v>
      </c>
      <c r="O291" s="109"/>
      <c r="P291" s="56">
        <f t="shared" si="109"/>
        <v>1.4288248952846638</v>
      </c>
      <c r="Q291" s="93"/>
      <c r="IV291" s="106"/>
    </row>
    <row r="292" spans="1:256" s="96" customFormat="1" ht="18" customHeight="1" x14ac:dyDescent="0.25">
      <c r="A292" s="97">
        <v>44485</v>
      </c>
      <c r="B292" s="69">
        <v>434.96949449210217</v>
      </c>
      <c r="C292" s="71"/>
      <c r="D292" s="56">
        <f t="shared" si="105"/>
        <v>0.24417378997998451</v>
      </c>
      <c r="E292" s="110">
        <v>464.03013503123412</v>
      </c>
      <c r="F292" s="109"/>
      <c r="G292" s="56">
        <f t="shared" si="106"/>
        <v>0.93975224189906115</v>
      </c>
      <c r="H292" s="110">
        <v>483.6182149121156</v>
      </c>
      <c r="I292" s="109"/>
      <c r="J292" s="56">
        <f t="shared" si="107"/>
        <v>1.3067608429585764</v>
      </c>
      <c r="K292" s="69">
        <v>519.67497847891389</v>
      </c>
      <c r="L292" s="109"/>
      <c r="M292" s="56">
        <f t="shared" si="108"/>
        <v>2.103263154785906</v>
      </c>
      <c r="N292" s="110">
        <v>552.0169509198721</v>
      </c>
      <c r="O292" s="109"/>
      <c r="P292" s="56">
        <f t="shared" si="109"/>
        <v>2.9843944106324516</v>
      </c>
      <c r="Q292" s="93"/>
      <c r="IV292" s="106"/>
    </row>
    <row r="293" spans="1:256" s="96" customFormat="1" ht="18" customHeight="1" x14ac:dyDescent="0.25">
      <c r="A293" s="97">
        <v>44517</v>
      </c>
      <c r="B293" s="69">
        <v>438.71636268870708</v>
      </c>
      <c r="C293" s="71"/>
      <c r="D293" s="56">
        <f t="shared" si="105"/>
        <v>0.86140941929271353</v>
      </c>
      <c r="E293" s="110">
        <v>469.00642378141464</v>
      </c>
      <c r="F293" s="109"/>
      <c r="G293" s="56">
        <f t="shared" si="106"/>
        <v>1.0724063750397583</v>
      </c>
      <c r="H293" s="110">
        <v>489.21005977529649</v>
      </c>
      <c r="I293" s="109"/>
      <c r="J293" s="56">
        <f t="shared" si="107"/>
        <v>1.1562519133397453</v>
      </c>
      <c r="K293" s="110">
        <v>526.35377859992877</v>
      </c>
      <c r="L293" s="109"/>
      <c r="M293" s="56">
        <f t="shared" si="108"/>
        <v>1.2851879343053429</v>
      </c>
      <c r="N293" s="110">
        <v>560.24485219967096</v>
      </c>
      <c r="O293" s="109"/>
      <c r="P293" s="56">
        <f t="shared" si="109"/>
        <v>1.4905160550030327</v>
      </c>
      <c r="Q293" s="93"/>
      <c r="IV293" s="106"/>
    </row>
    <row r="294" spans="1:256" s="96" customFormat="1" ht="18" customHeight="1" x14ac:dyDescent="0.25">
      <c r="A294" s="97">
        <v>44549</v>
      </c>
      <c r="B294" s="69">
        <v>437.86753989535282</v>
      </c>
      <c r="C294" s="71"/>
      <c r="D294" s="56">
        <f t="shared" si="105"/>
        <v>-0.19347871781033588</v>
      </c>
      <c r="E294" s="110">
        <v>468.07256912180867</v>
      </c>
      <c r="F294" s="109"/>
      <c r="G294" s="56">
        <f t="shared" si="106"/>
        <v>-0.19911340490321727</v>
      </c>
      <c r="H294" s="110">
        <v>488.25437202402856</v>
      </c>
      <c r="I294" s="109"/>
      <c r="J294" s="56">
        <f t="shared" si="107"/>
        <v>-0.19535325003473547</v>
      </c>
      <c r="K294" s="110">
        <v>525.60185439815882</v>
      </c>
      <c r="L294" s="109"/>
      <c r="M294" s="56">
        <f t="shared" si="108"/>
        <v>-0.14285528713596785</v>
      </c>
      <c r="N294" s="110">
        <v>559.61757814142356</v>
      </c>
      <c r="O294" s="109"/>
      <c r="P294" s="56">
        <f t="shared" si="109"/>
        <v>-0.11196426986960217</v>
      </c>
      <c r="Q294" s="93"/>
      <c r="IV294" s="106"/>
    </row>
    <row r="295" spans="1:256" s="96" customFormat="1" ht="18" customHeight="1" x14ac:dyDescent="0.25">
      <c r="A295" s="26" t="s">
        <v>79</v>
      </c>
      <c r="B295" s="69"/>
      <c r="C295" s="71"/>
      <c r="D295" s="197">
        <f>((D283/100)+1)*((D284/100)+1)*((D285/100)+1)*((D286/100)+1)*((D287/100)+1)*((D288/100)+1)*((D289/100)+1)*((D290/100)+1)*((D291/100)+1)*((D292/100)+1)*((D293/100)+1)*((D294/100)+1)-1</f>
        <v>0.14508224512071788</v>
      </c>
      <c r="E295" s="58"/>
      <c r="F295" s="58"/>
      <c r="G295" s="197">
        <f>((G283/100)+1)*((G284/100)+1)*((G285/100)+1)*((G286/100)+1)*((G287/100)+1)*((G288/100)+1)*((G289/100)+1)*((G290/100)+1)*((G291/100)+1)*((G292/100)+1)*((G293/100)+1)*((G294/100)+1)-1</f>
        <v>0.16898604433265652</v>
      </c>
      <c r="H295" s="58"/>
      <c r="I295" s="58"/>
      <c r="J295" s="197">
        <f>((J283/100)+1)*((J284/100)+1)*((J285/100)+1)*((J286/100)+1)*((J287/100)+1)*((J288/100)+1)*((J289/100)+1)*((J290/100)+1)*((J291/100)+1)*((J292/100)+1)*((J293/100)+1)*((J294/100)+1)-1</f>
        <v>0.17930325102514022</v>
      </c>
      <c r="K295" s="58"/>
      <c r="L295" s="58"/>
      <c r="M295" s="197">
        <f>((M283/100)+1)*((M284/100)+1)*((M285/100)+1)*((M286/100)+1)*((M287/100)+1)*((M288/100)+1)*((M289/100)+1)*((M290/100)+1)*((M291/100)+1)*((M292/100)+1)*((M293/100)+1)*((M294/100)+1)-1</f>
        <v>0.19901738531438817</v>
      </c>
      <c r="N295" s="58"/>
      <c r="O295" s="58"/>
      <c r="P295" s="197">
        <f>((P283/100)+1)*((P284/100)+1)*((P285/100)+1)*((P286/100)+1)*((P287/100)+1)*((P288/100)+1)*((P289/100)+1)*((P290/100)+1)*((P291/100)+1)*((P292/100)+1)*((P293/100)+1)*((P294/100)+1)-1</f>
        <v>0.2271625344886925</v>
      </c>
      <c r="IV295" s="106"/>
    </row>
    <row r="296" spans="1:256" s="96" customFormat="1" ht="18" customHeight="1" x14ac:dyDescent="0.25">
      <c r="A296" s="97">
        <v>44562</v>
      </c>
      <c r="B296" s="69">
        <v>440.37652519617041</v>
      </c>
      <c r="C296" s="71"/>
      <c r="D296" s="141">
        <f>((B296/B294)-1)*100</f>
        <v>0.57300098139660971</v>
      </c>
      <c r="E296" s="110">
        <v>471.97372862949686</v>
      </c>
      <c r="F296" s="109"/>
      <c r="G296" s="141">
        <f>((E296/E294)-1)*100</f>
        <v>0.83345185448646664</v>
      </c>
      <c r="H296" s="110">
        <v>492.97453085026848</v>
      </c>
      <c r="I296" s="109"/>
      <c r="J296" s="141">
        <f>((H296/H294)-1)*100</f>
        <v>0.96674174297155524</v>
      </c>
      <c r="K296" s="110">
        <v>531.77994732512093</v>
      </c>
      <c r="L296" s="109"/>
      <c r="M296" s="141">
        <f>((K296/K294)-1)*100</f>
        <v>1.17543210231561</v>
      </c>
      <c r="N296" s="110">
        <v>567.61443648201168</v>
      </c>
      <c r="O296" s="109"/>
      <c r="P296" s="141">
        <f>((N296/N294)-1)*100</f>
        <v>1.4289862672196563</v>
      </c>
      <c r="Q296" s="93"/>
      <c r="IV296" s="106"/>
    </row>
    <row r="297" spans="1:256" s="96" customFormat="1" ht="18" customHeight="1" x14ac:dyDescent="0.25">
      <c r="A297" s="97">
        <v>44594</v>
      </c>
      <c r="B297" s="69">
        <v>445.39332416463941</v>
      </c>
      <c r="C297" s="71"/>
      <c r="D297" s="141">
        <f t="shared" ref="D297:D307" si="110">((B297/B296)-1)*100</f>
        <v>1.1392067200299172</v>
      </c>
      <c r="E297" s="110">
        <v>477.48766219586565</v>
      </c>
      <c r="F297" s="109"/>
      <c r="G297" s="141">
        <f t="shared" ref="G297:G307" si="111">((E297/E296)-1)*100</f>
        <v>1.1682712896711411</v>
      </c>
      <c r="H297" s="110">
        <v>498.58881799609964</v>
      </c>
      <c r="I297" s="109"/>
      <c r="J297" s="141">
        <f t="shared" ref="J297:J307" si="112">((H297/H296)-1)*100</f>
        <v>1.1388594733581447</v>
      </c>
      <c r="K297" s="110">
        <v>537.32676994815506</v>
      </c>
      <c r="L297" s="109"/>
      <c r="M297" s="141">
        <f t="shared" ref="M297:M307" si="113">((K297/K296)-1)*100</f>
        <v>1.0430672782858696</v>
      </c>
      <c r="N297" s="110">
        <v>573.47659516584042</v>
      </c>
      <c r="O297" s="109"/>
      <c r="P297" s="141">
        <f t="shared" ref="P297:P307" si="114">((N297/N296)-1)*100</f>
        <v>1.0327712452420146</v>
      </c>
      <c r="Q297" s="93"/>
      <c r="IV297" s="106"/>
    </row>
    <row r="298" spans="1:256" s="96" customFormat="1" ht="18" customHeight="1" x14ac:dyDescent="0.25">
      <c r="A298" s="97">
        <v>44626</v>
      </c>
      <c r="B298" s="69">
        <v>449.77015669178292</v>
      </c>
      <c r="C298" s="71"/>
      <c r="D298" s="141">
        <f t="shared" si="110"/>
        <v>0.98268929723015486</v>
      </c>
      <c r="E298" s="110">
        <v>488.05233657854171</v>
      </c>
      <c r="F298" s="109"/>
      <c r="G298" s="141">
        <f t="shared" si="111"/>
        <v>2.2125544216349713</v>
      </c>
      <c r="H298" s="110">
        <v>512.88153490534103</v>
      </c>
      <c r="I298" s="109"/>
      <c r="J298" s="141">
        <f t="shared" si="112"/>
        <v>2.8666340666615664</v>
      </c>
      <c r="K298" s="110">
        <v>559.16547449097254</v>
      </c>
      <c r="L298" s="109"/>
      <c r="M298" s="141">
        <f t="shared" si="113"/>
        <v>4.0643246836416846</v>
      </c>
      <c r="N298" s="110">
        <v>604.35753869642292</v>
      </c>
      <c r="O298" s="109"/>
      <c r="P298" s="141">
        <f t="shared" si="114"/>
        <v>5.3848655360821063</v>
      </c>
      <c r="Q298" s="93"/>
      <c r="IV298" s="106"/>
    </row>
    <row r="299" spans="1:256" s="96" customFormat="1" ht="18" customHeight="1" x14ac:dyDescent="0.25">
      <c r="A299" s="97">
        <v>44658</v>
      </c>
      <c r="B299" s="69">
        <v>454.65251839276453</v>
      </c>
      <c r="C299" s="71"/>
      <c r="D299" s="141">
        <f t="shared" si="110"/>
        <v>1.0855237121317973</v>
      </c>
      <c r="E299" s="110">
        <v>493.66273242497056</v>
      </c>
      <c r="F299" s="109"/>
      <c r="G299" s="141">
        <f t="shared" si="111"/>
        <v>1.1495479943319564</v>
      </c>
      <c r="H299" s="110">
        <v>518.81402583195484</v>
      </c>
      <c r="I299" s="109"/>
      <c r="J299" s="141">
        <f t="shared" si="112"/>
        <v>1.1566980916380087</v>
      </c>
      <c r="K299" s="110">
        <v>565.32356308609587</v>
      </c>
      <c r="L299" s="109"/>
      <c r="M299" s="141">
        <f t="shared" si="113"/>
        <v>1.1012998613208813</v>
      </c>
      <c r="N299" s="110">
        <v>611.06817516736191</v>
      </c>
      <c r="O299" s="109"/>
      <c r="P299" s="141">
        <f t="shared" si="114"/>
        <v>1.1103752400298594</v>
      </c>
      <c r="Q299" s="93"/>
      <c r="IV299" s="106"/>
    </row>
    <row r="300" spans="1:256" s="96" customFormat="1" ht="18" customHeight="1" x14ac:dyDescent="0.25">
      <c r="A300" s="97">
        <v>44690</v>
      </c>
      <c r="B300" s="69">
        <v>474.09128892968806</v>
      </c>
      <c r="C300" s="71"/>
      <c r="D300" s="141">
        <f t="shared" si="110"/>
        <v>4.275522459578851</v>
      </c>
      <c r="E300" s="110">
        <v>513.0800576070319</v>
      </c>
      <c r="F300" s="109"/>
      <c r="G300" s="141">
        <f t="shared" si="111"/>
        <v>3.9333180138349855</v>
      </c>
      <c r="H300" s="110">
        <v>538.77508090028209</v>
      </c>
      <c r="I300" s="109"/>
      <c r="J300" s="141">
        <f t="shared" si="112"/>
        <v>3.8474393664123197</v>
      </c>
      <c r="K300" s="110">
        <v>586.97736234321746</v>
      </c>
      <c r="L300" s="109"/>
      <c r="M300" s="141">
        <f t="shared" si="113"/>
        <v>3.830337291959629</v>
      </c>
      <c r="N300" s="110">
        <v>633.08452905631816</v>
      </c>
      <c r="O300" s="109"/>
      <c r="P300" s="141">
        <f t="shared" si="114"/>
        <v>3.6029292284655901</v>
      </c>
      <c r="Q300" s="93"/>
      <c r="IV300" s="106"/>
    </row>
    <row r="301" spans="1:256" s="96" customFormat="1" ht="18" customHeight="1" x14ac:dyDescent="0.25">
      <c r="A301" s="97">
        <v>44722</v>
      </c>
      <c r="B301" s="69">
        <v>478.00475546332177</v>
      </c>
      <c r="C301" s="71"/>
      <c r="D301" s="141">
        <f t="shared" si="110"/>
        <v>0.82546687210152125</v>
      </c>
      <c r="E301" s="110">
        <v>520.66545825823403</v>
      </c>
      <c r="F301" s="109"/>
      <c r="G301" s="141">
        <f t="shared" si="111"/>
        <v>1.4784048880363665</v>
      </c>
      <c r="H301" s="110">
        <v>548.62572730383886</v>
      </c>
      <c r="I301" s="109"/>
      <c r="J301" s="141">
        <f t="shared" si="112"/>
        <v>1.8283411302350006</v>
      </c>
      <c r="K301" s="110">
        <v>601.60973711569045</v>
      </c>
      <c r="L301" s="109"/>
      <c r="M301" s="141">
        <f t="shared" si="113"/>
        <v>2.4928345982646594</v>
      </c>
      <c r="N301" s="110">
        <v>653.25582121397872</v>
      </c>
      <c r="O301" s="109"/>
      <c r="P301" s="141">
        <f t="shared" si="114"/>
        <v>3.1861925591086582</v>
      </c>
      <c r="Q301" s="93"/>
      <c r="IV301" s="106"/>
    </row>
    <row r="302" spans="1:256" s="96" customFormat="1" ht="18" customHeight="1" x14ac:dyDescent="0.25">
      <c r="A302" s="97">
        <v>44754</v>
      </c>
      <c r="B302" s="69">
        <v>480.40009690840219</v>
      </c>
      <c r="C302" s="71"/>
      <c r="D302" s="141">
        <f t="shared" si="110"/>
        <v>0.50111247172817119</v>
      </c>
      <c r="E302" s="110">
        <v>522.36376919247937</v>
      </c>
      <c r="F302" s="109"/>
      <c r="G302" s="141">
        <f t="shared" si="111"/>
        <v>0.32618083402855547</v>
      </c>
      <c r="H302" s="110">
        <v>549.83557657100539</v>
      </c>
      <c r="I302" s="109"/>
      <c r="J302" s="141">
        <f t="shared" si="112"/>
        <v>0.22052361144495602</v>
      </c>
      <c r="K302" s="110">
        <v>601.84369486156368</v>
      </c>
      <c r="L302" s="109"/>
      <c r="M302" s="141">
        <f t="shared" si="113"/>
        <v>3.8888623544375278E-2</v>
      </c>
      <c r="N302" s="110">
        <v>652.40062789382353</v>
      </c>
      <c r="O302" s="109"/>
      <c r="P302" s="141">
        <f t="shared" si="114"/>
        <v>-0.13091246834447956</v>
      </c>
      <c r="Q302" s="93"/>
      <c r="IV302" s="106"/>
    </row>
    <row r="303" spans="1:256" s="96" customFormat="1" ht="18" customHeight="1" x14ac:dyDescent="0.25">
      <c r="A303" s="97">
        <v>44786</v>
      </c>
      <c r="B303" s="69">
        <v>480.44841848508975</v>
      </c>
      <c r="C303" s="71"/>
      <c r="D303" s="141">
        <f t="shared" si="110"/>
        <v>1.0058610936702905E-2</v>
      </c>
      <c r="E303" s="110">
        <v>519.86083256084169</v>
      </c>
      <c r="F303" s="109"/>
      <c r="G303" s="141">
        <f t="shared" si="111"/>
        <v>-0.47915586402689225</v>
      </c>
      <c r="H303" s="110">
        <v>545.71835669173095</v>
      </c>
      <c r="I303" s="109"/>
      <c r="J303" s="141">
        <f t="shared" si="112"/>
        <v>-0.74880929039751187</v>
      </c>
      <c r="K303" s="110">
        <v>594.48394322653462</v>
      </c>
      <c r="L303" s="109"/>
      <c r="M303" s="141">
        <f t="shared" si="113"/>
        <v>-1.2228676146091355</v>
      </c>
      <c r="N303" s="110">
        <v>641.26887436677021</v>
      </c>
      <c r="O303" s="109"/>
      <c r="P303" s="141">
        <f t="shared" si="114"/>
        <v>-1.706275722479067</v>
      </c>
      <c r="Q303" s="93"/>
      <c r="IV303" s="106"/>
    </row>
    <row r="304" spans="1:256" s="96" customFormat="1" ht="18" customHeight="1" x14ac:dyDescent="0.25">
      <c r="A304" s="97">
        <v>44818</v>
      </c>
      <c r="B304" s="69">
        <v>479.01019612833568</v>
      </c>
      <c r="C304" s="71"/>
      <c r="D304" s="141">
        <f t="shared" si="110"/>
        <v>-0.29935000333416451</v>
      </c>
      <c r="E304" s="110">
        <v>516.5095974627875</v>
      </c>
      <c r="F304" s="109"/>
      <c r="G304" s="141">
        <f t="shared" si="111"/>
        <v>-0.64464081310876553</v>
      </c>
      <c r="H304" s="110">
        <v>541.23467777567942</v>
      </c>
      <c r="I304" s="109"/>
      <c r="J304" s="141">
        <f t="shared" si="112"/>
        <v>-0.82161042616059055</v>
      </c>
      <c r="K304" s="110">
        <v>587.70635740937132</v>
      </c>
      <c r="L304" s="109"/>
      <c r="M304" s="141">
        <f t="shared" si="113"/>
        <v>-1.1400788691412367</v>
      </c>
      <c r="N304" s="110">
        <v>631.70409781094259</v>
      </c>
      <c r="O304" s="109"/>
      <c r="P304" s="141">
        <f t="shared" si="114"/>
        <v>-1.4915391870956585</v>
      </c>
      <c r="Q304" s="93"/>
      <c r="IV304" s="106"/>
    </row>
    <row r="305" spans="1:256" s="96" customFormat="1" ht="18" customHeight="1" x14ac:dyDescent="0.25">
      <c r="A305" s="97">
        <v>44850</v>
      </c>
      <c r="B305" s="69">
        <v>481.42612279342143</v>
      </c>
      <c r="C305" s="71"/>
      <c r="D305" s="141">
        <f t="shared" si="110"/>
        <v>0.50435808770101787</v>
      </c>
      <c r="E305" s="110">
        <v>518.49728064597207</v>
      </c>
      <c r="F305" s="109"/>
      <c r="G305" s="141">
        <f t="shared" si="111"/>
        <v>0.38482986433330257</v>
      </c>
      <c r="H305" s="110">
        <v>543.1047405772739</v>
      </c>
      <c r="I305" s="109"/>
      <c r="J305" s="141">
        <f t="shared" si="112"/>
        <v>0.3455179201155234</v>
      </c>
      <c r="K305" s="110">
        <v>589.84737642354992</v>
      </c>
      <c r="L305" s="109"/>
      <c r="M305" s="141">
        <f t="shared" si="113"/>
        <v>0.36430080893055106</v>
      </c>
      <c r="N305" s="110">
        <v>633.68183390821912</v>
      </c>
      <c r="O305" s="109"/>
      <c r="P305" s="141">
        <f t="shared" si="114"/>
        <v>0.31307951050658644</v>
      </c>
      <c r="Q305" s="93"/>
      <c r="IV305" s="106"/>
    </row>
    <row r="306" spans="1:256" s="96" customFormat="1" ht="18" customHeight="1" x14ac:dyDescent="0.25">
      <c r="A306" s="97">
        <v>44882</v>
      </c>
      <c r="B306" s="69">
        <v>482.52232675261399</v>
      </c>
      <c r="C306" s="71"/>
      <c r="D306" s="141">
        <f t="shared" si="110"/>
        <v>0.22769930988206788</v>
      </c>
      <c r="E306" s="110">
        <v>520.32663531791593</v>
      </c>
      <c r="F306" s="109"/>
      <c r="G306" s="141">
        <f t="shared" si="111"/>
        <v>0.35281856631239616</v>
      </c>
      <c r="H306" s="110">
        <v>545.17067364268098</v>
      </c>
      <c r="I306" s="109"/>
      <c r="J306" s="141">
        <f t="shared" si="112"/>
        <v>0.38039311960547106</v>
      </c>
      <c r="K306" s="110">
        <v>592.94121293907449</v>
      </c>
      <c r="L306" s="109"/>
      <c r="M306" s="141">
        <f t="shared" si="113"/>
        <v>0.52451475401713576</v>
      </c>
      <c r="N306" s="110">
        <v>638.24422382632383</v>
      </c>
      <c r="O306" s="109"/>
      <c r="P306" s="141">
        <f t="shared" si="114"/>
        <v>0.71998117572129594</v>
      </c>
      <c r="Q306" s="93"/>
      <c r="IV306" s="106"/>
    </row>
    <row r="307" spans="1:256" s="96" customFormat="1" ht="18" customHeight="1" x14ac:dyDescent="0.25">
      <c r="A307" s="97">
        <v>44914</v>
      </c>
      <c r="B307" s="69">
        <v>481.32327553578523</v>
      </c>
      <c r="C307" s="71"/>
      <c r="D307" s="141">
        <f t="shared" si="110"/>
        <v>-0.24849652551798274</v>
      </c>
      <c r="E307" s="110">
        <v>517.35373183994432</v>
      </c>
      <c r="F307" s="109"/>
      <c r="G307" s="141">
        <f t="shared" si="111"/>
        <v>-0.57135331466457995</v>
      </c>
      <c r="H307" s="110">
        <v>541.1914055929899</v>
      </c>
      <c r="I307" s="109"/>
      <c r="J307" s="141">
        <f t="shared" si="112"/>
        <v>-0.72991234526661453</v>
      </c>
      <c r="K307" s="110">
        <v>586.85034044289887</v>
      </c>
      <c r="L307" s="109"/>
      <c r="M307" s="141">
        <f t="shared" si="113"/>
        <v>-1.02723041732663</v>
      </c>
      <c r="N307" s="110">
        <v>629.51883957828318</v>
      </c>
      <c r="O307" s="109"/>
      <c r="P307" s="141">
        <f t="shared" si="114"/>
        <v>-1.3670917686855466</v>
      </c>
      <c r="Q307" s="93"/>
      <c r="IV307" s="106"/>
    </row>
    <row r="308" spans="1:256" s="96" customFormat="1" ht="18" customHeight="1" x14ac:dyDescent="0.25">
      <c r="A308" s="26" t="s">
        <v>83</v>
      </c>
      <c r="B308" s="69"/>
      <c r="C308" s="71"/>
      <c r="D308" s="197">
        <f>((D296/100)+1)*((D297/100)+1)*((D298/100)+1)*((D299/100)+1)*((D300/100)+1)*((D301/100)+1)*((D302/100)+1)*((D303/100)+1)*((D304/100)+1)*((D305/100)+1)*((D306/100)+1)*((D307/100)+1)-1</f>
        <v>9.9244021721313747E-2</v>
      </c>
      <c r="E308" s="58"/>
      <c r="F308" s="58"/>
      <c r="G308" s="197">
        <f>((G296/100)+1)*((G297/100)+1)*((G298/100)+1)*((G299/100)+1)*((G300/100)+1)*((G301/100)+1)*((G302/100)+1)*((G303/100)+1)*((G304/100)+1)*((G305/100)+1)*((G306/100)+1)*((G307/100)+1)-1</f>
        <v>0.10528530396599889</v>
      </c>
      <c r="H308" s="58"/>
      <c r="I308" s="58"/>
      <c r="J308" s="197">
        <f>((J296/100)+1)*((J297/100)+1)*((J298/100)+1)*((J299/100)+1)*((J300/100)+1)*((J301/100)+1)*((J302/100)+1)*((J303/100)+1)*((J304/100)+1)*((J305/100)+1)*((J306/100)+1)*((J307/100)+1)-1</f>
        <v>0.10842101290258643</v>
      </c>
      <c r="K308" s="58"/>
      <c r="L308" s="58"/>
      <c r="M308" s="197">
        <f>((M296/100)+1)*((M297/100)+1)*((M298/100)+1)*((M299/100)+1)*((M300/100)+1)*((M301/100)+1)*((M302/100)+1)*((M303/100)+1)*((M304/100)+1)*((M305/100)+1)*((M306/100)+1)*((M307/100)+1)-1</f>
        <v>0.11653019397139075</v>
      </c>
      <c r="N308" s="58"/>
      <c r="O308" s="58"/>
      <c r="P308" s="197">
        <f>((P296/100)+1)*((P297/100)+1)*((P298/100)+1)*((P299/100)+1)*((P300/100)+1)*((P301/100)+1)*((P302/100)+1)*((P303/100)+1)*((P304/100)+1)*((P305/100)+1)*((P306/100)+1)*((P307/100)+1)-1</f>
        <v>0.12490898100272751</v>
      </c>
      <c r="IV308" s="106"/>
    </row>
    <row r="309" spans="1:256" s="96" customFormat="1" ht="18" customHeight="1" x14ac:dyDescent="0.25">
      <c r="A309" s="97">
        <v>44927</v>
      </c>
      <c r="B309" s="69">
        <v>479.8842337389973</v>
      </c>
      <c r="C309" s="71"/>
      <c r="D309" s="141">
        <f>((B309/B307)-1)*100</f>
        <v>-0.298976149696073</v>
      </c>
      <c r="E309" s="69">
        <v>515.14756803421528</v>
      </c>
      <c r="F309" s="58"/>
      <c r="G309" s="141">
        <f>((E309/E307)-1)*100</f>
        <v>-0.42643237497927977</v>
      </c>
      <c r="H309" s="69">
        <v>538.74045666561165</v>
      </c>
      <c r="I309" s="58"/>
      <c r="J309" s="141">
        <f>((H309/H307)-1)*100</f>
        <v>-0.45288023831285829</v>
      </c>
      <c r="K309" s="69">
        <v>583.53646240460705</v>
      </c>
      <c r="L309" s="58"/>
      <c r="M309" s="141">
        <f>((K309/K307)-1)*100</f>
        <v>-0.56468878177540205</v>
      </c>
      <c r="N309" s="69">
        <v>624.86041673637408</v>
      </c>
      <c r="O309" s="58"/>
      <c r="P309" s="141">
        <f>((N309/N307)-1)*100</f>
        <v>-0.73999736767684787</v>
      </c>
      <c r="IV309" s="106"/>
    </row>
    <row r="310" spans="1:256" s="96" customFormat="1" ht="18" customHeight="1" x14ac:dyDescent="0.25">
      <c r="A310" s="97">
        <v>44959</v>
      </c>
      <c r="B310" s="69">
        <v>481.00532438931668</v>
      </c>
      <c r="C310" s="71"/>
      <c r="D310" s="141">
        <f t="shared" ref="D310:D320" si="115">((B310/B309)-1)*100</f>
        <v>0.23361689580514433</v>
      </c>
      <c r="E310" s="110">
        <v>514.99882409886402</v>
      </c>
      <c r="F310" s="58"/>
      <c r="G310" s="141">
        <f t="shared" ref="G310:G320" si="116">((E310/E309)-1)*100</f>
        <v>-2.8874043979065789E-2</v>
      </c>
      <c r="H310" s="110">
        <v>537.66849967959752</v>
      </c>
      <c r="I310" s="58"/>
      <c r="J310" s="141">
        <f t="shared" ref="J310:J320" si="117">((H310/H309)-1)*100</f>
        <v>-0.19897465890137411</v>
      </c>
      <c r="K310" s="110">
        <v>580.75996378283673</v>
      </c>
      <c r="L310" s="58"/>
      <c r="M310" s="141">
        <f t="shared" ref="M310:M320" si="118">((K310/K309)-1)*100</f>
        <v>-0.4758055067080269</v>
      </c>
      <c r="N310" s="110">
        <v>620.27293368522612</v>
      </c>
      <c r="O310" s="58"/>
      <c r="P310" s="141">
        <f t="shared" ref="P310:P320" si="119">((N310/N309)-1)*100</f>
        <v>-0.73416125078112904</v>
      </c>
      <c r="IV310" s="106"/>
    </row>
    <row r="311" spans="1:256" s="96" customFormat="1" ht="18" customHeight="1" x14ac:dyDescent="0.25">
      <c r="A311" s="97">
        <v>44991</v>
      </c>
      <c r="B311" s="69">
        <v>480.90072090783951</v>
      </c>
      <c r="C311" s="71"/>
      <c r="D311" s="141">
        <f t="shared" si="115"/>
        <v>-2.1746844821302069E-2</v>
      </c>
      <c r="E311" s="110">
        <v>513.77438707350427</v>
      </c>
      <c r="F311" s="58"/>
      <c r="G311" s="141">
        <f t="shared" si="116"/>
        <v>-0.23775530507321729</v>
      </c>
      <c r="H311" s="110">
        <v>535.79782622259449</v>
      </c>
      <c r="I311" s="58"/>
      <c r="J311" s="141">
        <f t="shared" si="117"/>
        <v>-0.34792320139970245</v>
      </c>
      <c r="K311" s="110">
        <v>577.51044723773862</v>
      </c>
      <c r="L311" s="58"/>
      <c r="M311" s="141">
        <f t="shared" si="118"/>
        <v>-0.5595283331743639</v>
      </c>
      <c r="N311" s="110">
        <v>615.32235692101756</v>
      </c>
      <c r="O311" s="58"/>
      <c r="P311" s="141">
        <f t="shared" si="119"/>
        <v>-0.79812877450506914</v>
      </c>
      <c r="IV311" s="106"/>
    </row>
    <row r="312" spans="1:256" s="96" customFormat="1" ht="18" customHeight="1" x14ac:dyDescent="0.25">
      <c r="A312" s="97">
        <v>45023</v>
      </c>
      <c r="B312" s="69">
        <v>480.13086154460711</v>
      </c>
      <c r="C312" s="71"/>
      <c r="D312" s="141">
        <f t="shared" si="115"/>
        <v>-0.16008696384963716</v>
      </c>
      <c r="E312" s="110">
        <v>512.6956579802229</v>
      </c>
      <c r="F312" s="58"/>
      <c r="G312" s="141">
        <f t="shared" si="116"/>
        <v>-0.20996163304789484</v>
      </c>
      <c r="H312" s="110">
        <v>534.56816198677404</v>
      </c>
      <c r="I312" s="58"/>
      <c r="J312" s="141">
        <f t="shared" si="117"/>
        <v>-0.22950153502667714</v>
      </c>
      <c r="K312" s="110">
        <v>576.09761300813864</v>
      </c>
      <c r="L312" s="58"/>
      <c r="M312" s="141">
        <f t="shared" si="118"/>
        <v>-0.24464219415555322</v>
      </c>
      <c r="N312" s="110">
        <v>613.59245901062411</v>
      </c>
      <c r="O312" s="58"/>
      <c r="P312" s="141">
        <f t="shared" si="119"/>
        <v>-0.28113685305529712</v>
      </c>
      <c r="IV312" s="106"/>
    </row>
    <row r="313" spans="1:256" s="96" customFormat="1" ht="18" customHeight="1" x14ac:dyDescent="0.25">
      <c r="A313" s="97">
        <v>45055</v>
      </c>
      <c r="B313" s="69">
        <v>490.93123360723064</v>
      </c>
      <c r="C313" s="71"/>
      <c r="D313" s="141">
        <f t="shared" si="115"/>
        <v>2.2494642456179825</v>
      </c>
      <c r="E313" s="110">
        <v>519.61254714945869</v>
      </c>
      <c r="F313" s="58"/>
      <c r="G313" s="141">
        <f t="shared" si="116"/>
        <v>1.3491218545686579</v>
      </c>
      <c r="H313" s="110">
        <v>539.45976071133521</v>
      </c>
      <c r="I313" s="58"/>
      <c r="J313" s="141">
        <f t="shared" si="117"/>
        <v>0.91505612799329672</v>
      </c>
      <c r="K313" s="110">
        <v>577.49761839112455</v>
      </c>
      <c r="L313" s="58"/>
      <c r="M313" s="141">
        <f t="shared" si="118"/>
        <v>0.24301530701986707</v>
      </c>
      <c r="N313" s="110">
        <v>609.73703516176727</v>
      </c>
      <c r="O313" s="58"/>
      <c r="P313" s="141">
        <f t="shared" si="119"/>
        <v>-0.62833625026511575</v>
      </c>
      <c r="IV313" s="106"/>
    </row>
    <row r="314" spans="1:256" s="96" customFormat="1" ht="18" customHeight="1" x14ac:dyDescent="0.25">
      <c r="A314" s="97">
        <v>45087</v>
      </c>
      <c r="B314" s="69">
        <v>497.98697928028207</v>
      </c>
      <c r="C314" s="71"/>
      <c r="D314" s="141">
        <f t="shared" si="115"/>
        <v>1.437216699619559</v>
      </c>
      <c r="E314" s="110">
        <v>528.73033262731974</v>
      </c>
      <c r="F314" s="58"/>
      <c r="G314" s="141">
        <f t="shared" si="116"/>
        <v>1.7547277347093049</v>
      </c>
      <c r="H314" s="110">
        <v>548.85266363347762</v>
      </c>
      <c r="I314" s="58"/>
      <c r="J314" s="141">
        <f t="shared" si="117"/>
        <v>1.7411684070294475</v>
      </c>
      <c r="K314" s="110">
        <v>589.4029577824424</v>
      </c>
      <c r="L314" s="58"/>
      <c r="M314" s="141">
        <f t="shared" si="118"/>
        <v>2.0615391323145937</v>
      </c>
      <c r="N314" s="110">
        <v>625.90742892072865</v>
      </c>
      <c r="O314" s="58"/>
      <c r="P314" s="141">
        <f t="shared" si="119"/>
        <v>2.6520274850405423</v>
      </c>
      <c r="IV314" s="106"/>
    </row>
    <row r="315" spans="1:256" s="96" customFormat="1" ht="18" customHeight="1" x14ac:dyDescent="0.25">
      <c r="A315" s="97">
        <v>45119</v>
      </c>
      <c r="B315" s="69">
        <v>495.68171551325389</v>
      </c>
      <c r="C315" s="71"/>
      <c r="D315" s="141">
        <f t="shared" si="115"/>
        <v>-0.46291647431422334</v>
      </c>
      <c r="E315" s="110">
        <v>526.093907926508</v>
      </c>
      <c r="F315" s="58"/>
      <c r="G315" s="141">
        <f t="shared" si="116"/>
        <v>-0.49863314777328638</v>
      </c>
      <c r="H315" s="110">
        <v>546.06117532600604</v>
      </c>
      <c r="I315" s="58"/>
      <c r="J315" s="141">
        <f t="shared" si="117"/>
        <v>-0.50860431085303359</v>
      </c>
      <c r="K315" s="110">
        <v>586.7104427937636</v>
      </c>
      <c r="L315" s="58"/>
      <c r="M315" s="141">
        <f t="shared" si="118"/>
        <v>-0.45682074599846523</v>
      </c>
      <c r="N315" s="110">
        <v>623.15776311608874</v>
      </c>
      <c r="O315" s="58"/>
      <c r="P315" s="141">
        <f t="shared" si="119"/>
        <v>-0.43930870246758902</v>
      </c>
      <c r="IV315" s="106"/>
    </row>
    <row r="316" spans="1:256" s="96" customFormat="1" ht="18" customHeight="1" x14ac:dyDescent="0.25">
      <c r="A316" s="97">
        <v>45151</v>
      </c>
      <c r="B316" s="69">
        <v>495.97816095733361</v>
      </c>
      <c r="C316" s="71"/>
      <c r="D316" s="141">
        <f t="shared" si="115"/>
        <v>5.9805604040241711E-2</v>
      </c>
      <c r="E316" s="110">
        <v>532.73166307369036</v>
      </c>
      <c r="F316" s="58"/>
      <c r="G316" s="141">
        <f t="shared" si="116"/>
        <v>1.2617053813346324</v>
      </c>
      <c r="H316" s="110">
        <v>556.61695846963437</v>
      </c>
      <c r="I316" s="58"/>
      <c r="J316" s="141">
        <f t="shared" si="117"/>
        <v>1.9330770288377375</v>
      </c>
      <c r="K316" s="110">
        <v>605.63016783495709</v>
      </c>
      <c r="L316" s="58"/>
      <c r="M316" s="141">
        <f t="shared" si="118"/>
        <v>3.2247125091386941</v>
      </c>
      <c r="N316" s="110">
        <v>651.85051085646978</v>
      </c>
      <c r="O316" s="58"/>
      <c r="P316" s="141">
        <f t="shared" si="119"/>
        <v>4.6044115051866674</v>
      </c>
      <c r="IV316" s="106"/>
    </row>
    <row r="317" spans="1:256" s="96" customFormat="1" ht="18" customHeight="1" x14ac:dyDescent="0.25">
      <c r="A317" s="97">
        <v>45183</v>
      </c>
      <c r="B317" s="69">
        <v>495.6889031008136</v>
      </c>
      <c r="C317" s="71"/>
      <c r="D317" s="141">
        <f t="shared" si="115"/>
        <v>-5.8320684112722621E-2</v>
      </c>
      <c r="E317" s="110">
        <v>532.73478999928523</v>
      </c>
      <c r="F317" s="58"/>
      <c r="G317" s="141">
        <f t="shared" si="116"/>
        <v>5.8696071805197647E-4</v>
      </c>
      <c r="H317" s="110">
        <v>556.84681387969283</v>
      </c>
      <c r="I317" s="58"/>
      <c r="J317" s="141">
        <f t="shared" si="117"/>
        <v>4.1295078520509065E-2</v>
      </c>
      <c r="K317" s="110">
        <v>606.25417170650087</v>
      </c>
      <c r="L317" s="58"/>
      <c r="M317" s="141">
        <f t="shared" si="118"/>
        <v>0.10303381579792603</v>
      </c>
      <c r="N317" s="110">
        <v>652.8736990203339</v>
      </c>
      <c r="O317" s="58"/>
      <c r="P317" s="141">
        <f t="shared" si="119"/>
        <v>0.15696668896059141</v>
      </c>
      <c r="IV317" s="106"/>
    </row>
    <row r="318" spans="1:256" s="96" customFormat="1" ht="18" customHeight="1" x14ac:dyDescent="0.25">
      <c r="A318" s="97">
        <v>45215</v>
      </c>
      <c r="B318" s="69">
        <v>495.49073410233819</v>
      </c>
      <c r="C318" s="71"/>
      <c r="D318" s="141">
        <f t="shared" si="115"/>
        <v>-3.9978502087856249E-2</v>
      </c>
      <c r="E318" s="110">
        <v>532.34228500463507</v>
      </c>
      <c r="F318" s="58"/>
      <c r="G318" s="141">
        <f t="shared" si="116"/>
        <v>-7.3677372309532974E-2</v>
      </c>
      <c r="H318" s="110">
        <v>556.42364412251072</v>
      </c>
      <c r="I318" s="58"/>
      <c r="J318" s="141">
        <f t="shared" si="117"/>
        <v>-7.5993926270989665E-2</v>
      </c>
      <c r="K318" s="110">
        <v>605.5491657118713</v>
      </c>
      <c r="L318" s="58"/>
      <c r="M318" s="141">
        <f t="shared" si="118"/>
        <v>-0.11628884839589571</v>
      </c>
      <c r="N318" s="110">
        <v>651.72429050620417</v>
      </c>
      <c r="O318" s="58"/>
      <c r="P318" s="141">
        <f t="shared" si="119"/>
        <v>-0.17605373226926568</v>
      </c>
      <c r="IV318" s="106"/>
    </row>
    <row r="319" spans="1:256" s="96" customFormat="1" ht="18" customHeight="1" x14ac:dyDescent="0.25">
      <c r="A319" s="97">
        <v>45247</v>
      </c>
      <c r="B319" s="69">
        <v>498.20656207469347</v>
      </c>
      <c r="C319" s="71"/>
      <c r="D319" s="141">
        <f t="shared" si="115"/>
        <v>0.54810873048423137</v>
      </c>
      <c r="E319" s="110">
        <v>535.46815669813884</v>
      </c>
      <c r="F319" s="58"/>
      <c r="G319" s="141">
        <f t="shared" si="116"/>
        <v>0.5871920720099455</v>
      </c>
      <c r="H319" s="110">
        <v>559.57315458906589</v>
      </c>
      <c r="I319" s="58"/>
      <c r="J319" s="141">
        <f t="shared" si="117"/>
        <v>0.56602743248304055</v>
      </c>
      <c r="K319" s="110">
        <v>608.9217663202719</v>
      </c>
      <c r="L319" s="58"/>
      <c r="M319" s="141">
        <f t="shared" si="118"/>
        <v>0.55694909668249082</v>
      </c>
      <c r="N319" s="110">
        <v>655.7163648281803</v>
      </c>
      <c r="O319" s="58"/>
      <c r="P319" s="141">
        <f t="shared" si="119"/>
        <v>0.61254036102835752</v>
      </c>
      <c r="IV319" s="106"/>
    </row>
    <row r="320" spans="1:256" s="96" customFormat="1" ht="18" customHeight="1" x14ac:dyDescent="0.25">
      <c r="A320" s="97">
        <v>45279</v>
      </c>
      <c r="B320" s="69">
        <v>498.66594960407673</v>
      </c>
      <c r="C320" s="71"/>
      <c r="D320" s="141">
        <f t="shared" si="115"/>
        <v>9.2208245405323019E-2</v>
      </c>
      <c r="E320" s="110">
        <v>534.52300276358653</v>
      </c>
      <c r="F320" s="58"/>
      <c r="G320" s="141">
        <f t="shared" si="116"/>
        <v>-0.17650983027270861</v>
      </c>
      <c r="H320" s="110">
        <v>557.78735225337198</v>
      </c>
      <c r="I320" s="58"/>
      <c r="J320" s="141">
        <f t="shared" si="117"/>
        <v>-0.31913652773520873</v>
      </c>
      <c r="K320" s="110">
        <v>605.21228743743109</v>
      </c>
      <c r="L320" s="58"/>
      <c r="M320" s="141">
        <f t="shared" si="118"/>
        <v>-0.60918809082113334</v>
      </c>
      <c r="N320" s="110">
        <v>649.73054711499674</v>
      </c>
      <c r="O320" s="58"/>
      <c r="P320" s="141">
        <f t="shared" si="119"/>
        <v>-0.91286690926983827</v>
      </c>
      <c r="IV320" s="106"/>
    </row>
    <row r="321" spans="1:256" s="96" customFormat="1" ht="18" customHeight="1" x14ac:dyDescent="0.25">
      <c r="A321" s="26" t="s">
        <v>85</v>
      </c>
      <c r="B321" s="69"/>
      <c r="C321" s="71"/>
      <c r="D321" s="197">
        <f>((D309/100)+1)*((D310/100)+1)*((D311/100)+1)*((D312/100)+1)*((D313/100)+1)*((D314/100)+1)*((D315/100)+1)*((D316/100)+1)*((D317/100)+1)*((D318/100)+1)*((D319/100)+1)*((D320/100)+1)-1</f>
        <v>3.6031239189475039E-2</v>
      </c>
      <c r="E321" s="58"/>
      <c r="F321" s="58"/>
      <c r="G321" s="197">
        <f>((G309/100)+1)*((G310/100)+1)*((G311/100)+1)*((G312/100)+1)*((G313/100)+1)*((G314/100)+1)*((G315/100)+1)*((G316/100)+1)*((G317/100)+1)*((G318/100)+1)*((G319/100)+1)*((G320/100)+1)-1</f>
        <v>3.3186715137011324E-2</v>
      </c>
      <c r="H321" s="58"/>
      <c r="I321" s="58"/>
      <c r="J321" s="197">
        <f>((J309/100)+1)*((J310/100)+1)*((J311/100)+1)*((J312/100)+1)*((J313/100)+1)*((J314/100)+1)*((J315/100)+1)*((J316/100)+1)*((J317/100)+1)*((J318/100)+1)*((J319/100)+1)*((J320/100)+1)-1</f>
        <v>3.0665576889932211E-2</v>
      </c>
      <c r="K321" s="58"/>
      <c r="L321" s="58"/>
      <c r="M321" s="197">
        <f>((M309/100)+1)*((M310/100)+1)*((M311/100)+1)*((M312/100)+1)*((M313/100)+1)*((M314/100)+1)*((M315/100)+1)*((M316/100)+1)*((M317/100)+1)*((M318/100)+1)*((M319/100)+1)*((M320/100)+1)-1</f>
        <v>3.128897732371505E-2</v>
      </c>
      <c r="N321" s="58"/>
      <c r="O321" s="58"/>
      <c r="P321" s="197">
        <f>((P309/100)+1)*((P310/100)+1)*((P311/100)+1)*((P312/100)+1)*((P313/100)+1)*((P314/100)+1)*((P315/100)+1)*((P316/100)+1)*((P317/100)+1)*((P318/100)+1)*((P319/100)+1)*((P320/100)+1)-1</f>
        <v>3.2106596762463191E-2</v>
      </c>
      <c r="IV321" s="106"/>
    </row>
    <row r="322" spans="1:256" s="96" customFormat="1" ht="18" customHeight="1" x14ac:dyDescent="0.25">
      <c r="A322" s="97">
        <v>45292</v>
      </c>
      <c r="B322" s="69">
        <v>499.64268236776502</v>
      </c>
      <c r="C322" s="71"/>
      <c r="D322" s="141">
        <f>((B322/B320)-1)*100</f>
        <v>0.1958691513755495</v>
      </c>
      <c r="E322" s="69">
        <v>535.27425303761129</v>
      </c>
      <c r="F322" s="58"/>
      <c r="G322" s="141">
        <f>((E322/E320)-1)*100</f>
        <v>0.14054592040766423</v>
      </c>
      <c r="H322" s="69">
        <v>558.38893422060346</v>
      </c>
      <c r="I322" s="58"/>
      <c r="J322" s="141">
        <f>((H322/H320)-1)*100</f>
        <v>0.10785148942535905</v>
      </c>
      <c r="K322" s="69">
        <v>605.34668438213134</v>
      </c>
      <c r="L322" s="58"/>
      <c r="M322" s="141">
        <f>((K322/K320)-1)*100</f>
        <v>2.2206578995498383E-2</v>
      </c>
      <c r="N322" s="69">
        <v>649.36140115679484</v>
      </c>
      <c r="O322" s="58"/>
      <c r="P322" s="141">
        <f>((N322/N320)-1)*100</f>
        <v>-5.6815238230834009E-2</v>
      </c>
      <c r="IV322" s="106"/>
    </row>
    <row r="323" spans="1:256" s="96" customFormat="1" ht="18" customHeight="1" x14ac:dyDescent="0.25">
      <c r="A323" s="97">
        <v>45324</v>
      </c>
      <c r="B323" s="69">
        <v>498.25490421316255</v>
      </c>
      <c r="C323" s="71"/>
      <c r="D323" s="141">
        <f t="shared" ref="D323:D333" si="120">((B323/B322)-1)*100</f>
        <v>-0.27775412381222386</v>
      </c>
      <c r="E323" s="110">
        <v>533.9045699028062</v>
      </c>
      <c r="F323" s="58"/>
      <c r="G323" s="141">
        <f t="shared" ref="G323:G333" si="121">((E323/E322)-1)*100</f>
        <v>-0.25588436713186447</v>
      </c>
      <c r="H323" s="110">
        <v>557.14291954254895</v>
      </c>
      <c r="I323" s="58"/>
      <c r="J323" s="141">
        <f t="shared" ref="J323:J333" si="122">((H323/H322)-1)*100</f>
        <v>-0.22314458645096291</v>
      </c>
      <c r="K323" s="110">
        <v>604.35875528310532</v>
      </c>
      <c r="L323" s="58"/>
      <c r="M323" s="141">
        <f t="shared" ref="M323:M333" si="123">((K323/K322)-1)*100</f>
        <v>-0.16320054681300267</v>
      </c>
      <c r="N323" s="110">
        <v>648.47917438415061</v>
      </c>
      <c r="O323" s="58"/>
      <c r="P323" s="141">
        <f t="shared" ref="P323:P333" si="124">((N323/N322)-1)*100</f>
        <v>-0.13586067343587249</v>
      </c>
      <c r="IV323" s="106"/>
    </row>
    <row r="324" spans="1:256" s="96" customFormat="1" ht="18" customHeight="1" x14ac:dyDescent="0.25">
      <c r="A324" s="97">
        <v>45356</v>
      </c>
      <c r="B324" s="69">
        <v>497.67050176420514</v>
      </c>
      <c r="C324" s="71"/>
      <c r="D324" s="141">
        <f t="shared" si="120"/>
        <v>-0.11728985385106583</v>
      </c>
      <c r="E324" s="110">
        <v>533.18175676325416</v>
      </c>
      <c r="F324" s="58"/>
      <c r="G324" s="141">
        <f t="shared" si="121"/>
        <v>-0.1353824597687292</v>
      </c>
      <c r="H324" s="110">
        <v>556.33847113117406</v>
      </c>
      <c r="I324" s="58"/>
      <c r="J324" s="141">
        <f t="shared" si="122"/>
        <v>-0.14438816022922518</v>
      </c>
      <c r="K324" s="110">
        <v>603.55586485836625</v>
      </c>
      <c r="L324" s="58"/>
      <c r="M324" s="141">
        <f t="shared" si="123"/>
        <v>-0.13284996994259446</v>
      </c>
      <c r="N324" s="110">
        <v>647.63327265326461</v>
      </c>
      <c r="O324" s="58"/>
      <c r="P324" s="141">
        <f t="shared" si="124"/>
        <v>-0.13044393163270662</v>
      </c>
      <c r="IV324" s="106"/>
    </row>
    <row r="325" spans="1:256" s="96" customFormat="1" ht="18" customHeight="1" x14ac:dyDescent="0.25">
      <c r="A325" s="97">
        <v>45388</v>
      </c>
      <c r="B325" s="69">
        <v>501.48638286348842</v>
      </c>
      <c r="C325" s="71"/>
      <c r="D325" s="141">
        <f t="shared" si="120"/>
        <v>0.766748498405323</v>
      </c>
      <c r="E325" s="110">
        <v>538.6079703461495</v>
      </c>
      <c r="F325" s="58"/>
      <c r="G325" s="141">
        <f t="shared" si="121"/>
        <v>1.0177042845268769</v>
      </c>
      <c r="H325" s="110">
        <v>562.29728066240159</v>
      </c>
      <c r="I325" s="58"/>
      <c r="J325" s="141">
        <f t="shared" si="122"/>
        <v>1.0710763034438076</v>
      </c>
      <c r="K325" s="110">
        <v>611.33427839580611</v>
      </c>
      <c r="L325" s="58"/>
      <c r="M325" s="141">
        <f t="shared" si="123"/>
        <v>1.2887644690960265</v>
      </c>
      <c r="N325" s="110">
        <v>658.20023074130881</v>
      </c>
      <c r="O325" s="58"/>
      <c r="P325" s="141">
        <f t="shared" si="124"/>
        <v>1.6316268070589945</v>
      </c>
      <c r="IV325" s="106"/>
    </row>
    <row r="326" spans="1:256" s="96" customFormat="1" ht="18" customHeight="1" x14ac:dyDescent="0.25">
      <c r="A326" s="97">
        <v>45420</v>
      </c>
      <c r="B326" s="69">
        <v>514.33161628780181</v>
      </c>
      <c r="C326" s="71"/>
      <c r="D326" s="141">
        <f t="shared" si="120"/>
        <v>2.5614321471636226</v>
      </c>
      <c r="E326" s="110">
        <v>549.77401428492601</v>
      </c>
      <c r="F326" s="58"/>
      <c r="G326" s="141">
        <f t="shared" si="121"/>
        <v>2.0731300971280398</v>
      </c>
      <c r="H326" s="110">
        <v>572.97169486179837</v>
      </c>
      <c r="I326" s="58"/>
      <c r="J326" s="141">
        <f t="shared" si="122"/>
        <v>1.8983577844840394</v>
      </c>
      <c r="K326" s="110">
        <v>621.02021755687349</v>
      </c>
      <c r="L326" s="58"/>
      <c r="M326" s="141">
        <f t="shared" si="123"/>
        <v>1.5843932695029261</v>
      </c>
      <c r="N326" s="110">
        <v>665.38823283708643</v>
      </c>
      <c r="O326" s="58"/>
      <c r="P326" s="141">
        <f t="shared" si="124"/>
        <v>1.0920692154243072</v>
      </c>
      <c r="IV326" s="106"/>
    </row>
    <row r="327" spans="1:256" s="96" customFormat="1" ht="18" customHeight="1" x14ac:dyDescent="0.25">
      <c r="A327" s="97">
        <v>45452</v>
      </c>
      <c r="B327" s="69">
        <v>514.81517810057142</v>
      </c>
      <c r="C327" s="71"/>
      <c r="D327" s="141">
        <f t="shared" si="120"/>
        <v>9.4017516609179452E-2</v>
      </c>
      <c r="E327" s="110">
        <v>549.856485235219</v>
      </c>
      <c r="F327" s="58"/>
      <c r="G327" s="141">
        <f t="shared" si="121"/>
        <v>1.5000881844207115E-2</v>
      </c>
      <c r="H327" s="110">
        <v>572.95456905030221</v>
      </c>
      <c r="I327" s="58"/>
      <c r="J327" s="141">
        <f t="shared" si="122"/>
        <v>-2.9889454661979897E-3</v>
      </c>
      <c r="K327" s="110">
        <v>620.44026255021708</v>
      </c>
      <c r="L327" s="58"/>
      <c r="M327" s="141">
        <f t="shared" si="123"/>
        <v>-9.3387459902349867E-2</v>
      </c>
      <c r="N327" s="110">
        <v>663.94225512224421</v>
      </c>
      <c r="O327" s="58"/>
      <c r="P327" s="141">
        <f t="shared" si="124"/>
        <v>-0.21731338840738079</v>
      </c>
      <c r="IV327" s="106"/>
    </row>
    <row r="328" spans="1:256" s="96" customFormat="1" ht="18" customHeight="1" x14ac:dyDescent="0.25">
      <c r="A328" s="97">
        <v>45484</v>
      </c>
      <c r="B328" s="69">
        <v>514.15500372755412</v>
      </c>
      <c r="C328" s="71"/>
      <c r="D328" s="141">
        <f t="shared" si="120"/>
        <v>-0.12823521937582738</v>
      </c>
      <c r="E328" s="110">
        <v>549.11077283728901</v>
      </c>
      <c r="F328" s="58"/>
      <c r="G328" s="141">
        <f t="shared" si="121"/>
        <v>-0.13561946034172934</v>
      </c>
      <c r="H328" s="110">
        <v>572.36276496865696</v>
      </c>
      <c r="I328" s="58"/>
      <c r="J328" s="141">
        <f t="shared" si="122"/>
        <v>-0.10328987909568044</v>
      </c>
      <c r="K328" s="110">
        <v>619.82141147936113</v>
      </c>
      <c r="L328" s="58"/>
      <c r="M328" s="141">
        <f t="shared" si="123"/>
        <v>-9.9743860643775051E-2</v>
      </c>
      <c r="N328" s="110">
        <v>662.99028755554639</v>
      </c>
      <c r="O328" s="58"/>
      <c r="P328" s="141">
        <f t="shared" si="124"/>
        <v>-0.14338107860336624</v>
      </c>
      <c r="IV328" s="106"/>
    </row>
    <row r="329" spans="1:256" s="96" customFormat="1" ht="18" customHeight="1" x14ac:dyDescent="0.25">
      <c r="A329" s="97">
        <v>45516</v>
      </c>
      <c r="B329" s="69">
        <v>514.55038481231543</v>
      </c>
      <c r="C329" s="71"/>
      <c r="D329" s="141">
        <f t="shared" si="120"/>
        <v>7.6899200026225856E-2</v>
      </c>
      <c r="E329" s="110">
        <v>549.07646342902069</v>
      </c>
      <c r="F329" s="58"/>
      <c r="G329" s="141">
        <f t="shared" si="121"/>
        <v>-6.2481761359478583E-3</v>
      </c>
      <c r="H329" s="110">
        <v>572.15422570505564</v>
      </c>
      <c r="I329" s="58"/>
      <c r="J329" s="141">
        <f t="shared" si="122"/>
        <v>-3.6434806099372441E-2</v>
      </c>
      <c r="K329" s="110">
        <v>618.9404137836525</v>
      </c>
      <c r="L329" s="58"/>
      <c r="M329" s="141">
        <f t="shared" si="123"/>
        <v>-0.14213734462736882</v>
      </c>
      <c r="N329" s="110">
        <v>661.21640655395925</v>
      </c>
      <c r="O329" s="58"/>
      <c r="P329" s="141">
        <f t="shared" si="124"/>
        <v>-0.26755761507871734</v>
      </c>
      <c r="IV329" s="106"/>
    </row>
    <row r="330" spans="1:256" s="96" customFormat="1" ht="18" customHeight="1" x14ac:dyDescent="0.25">
      <c r="A330" s="97">
        <v>45548</v>
      </c>
      <c r="B330" s="69">
        <v>515.44665892295325</v>
      </c>
      <c r="C330" s="71"/>
      <c r="D330" s="141">
        <f t="shared" si="120"/>
        <v>0.17418587899118432</v>
      </c>
      <c r="E330" s="110">
        <v>550.18502949623166</v>
      </c>
      <c r="F330" s="58"/>
      <c r="G330" s="141">
        <f t="shared" si="121"/>
        <v>0.20189648273900573</v>
      </c>
      <c r="H330" s="110">
        <v>573.3342484174874</v>
      </c>
      <c r="I330" s="58"/>
      <c r="J330" s="141">
        <f t="shared" si="122"/>
        <v>0.20624206890680341</v>
      </c>
      <c r="K330" s="110">
        <v>620.33421228864734</v>
      </c>
      <c r="L330" s="58"/>
      <c r="M330" s="141">
        <f t="shared" si="123"/>
        <v>0.22519106426972524</v>
      </c>
      <c r="N330" s="110">
        <v>662.9453293633278</v>
      </c>
      <c r="O330" s="58"/>
      <c r="P330" s="141">
        <f t="shared" si="124"/>
        <v>0.26147609046471842</v>
      </c>
      <c r="IV330" s="106"/>
    </row>
    <row r="331" spans="1:256" s="96" customFormat="1" ht="18" customHeight="1" x14ac:dyDescent="0.25">
      <c r="A331" s="97">
        <v>45580</v>
      </c>
      <c r="B331" s="69">
        <v>518.13264451183545</v>
      </c>
      <c r="C331" s="71"/>
      <c r="D331" s="141">
        <f t="shared" si="120"/>
        <v>0.5210986515063798</v>
      </c>
      <c r="E331" s="110">
        <v>553.12023301169154</v>
      </c>
      <c r="F331" s="58"/>
      <c r="G331" s="141">
        <f t="shared" si="121"/>
        <v>0.53349388989145652</v>
      </c>
      <c r="H331" s="110">
        <v>576.28977188878116</v>
      </c>
      <c r="I331" s="58"/>
      <c r="J331" s="141">
        <f t="shared" si="122"/>
        <v>0.51549745710317563</v>
      </c>
      <c r="K331" s="110">
        <v>623.2473147126143</v>
      </c>
      <c r="L331" s="58"/>
      <c r="M331" s="141">
        <f t="shared" si="123"/>
        <v>0.46960208968960249</v>
      </c>
      <c r="N331" s="110">
        <v>666.04772780687165</v>
      </c>
      <c r="O331" s="58"/>
      <c r="P331" s="141">
        <f t="shared" si="124"/>
        <v>0.46797198896073589</v>
      </c>
      <c r="IV331" s="106"/>
    </row>
    <row r="332" spans="1:256" s="96" customFormat="1" ht="18" customHeight="1" x14ac:dyDescent="0.25">
      <c r="A332" s="97">
        <v>45612</v>
      </c>
      <c r="B332" s="69">
        <v>521.07984901740031</v>
      </c>
      <c r="C332" s="71"/>
      <c r="D332" s="141">
        <f t="shared" si="120"/>
        <v>0.56881274260216497</v>
      </c>
      <c r="E332" s="110">
        <v>556.09960497734869</v>
      </c>
      <c r="F332" s="58"/>
      <c r="G332" s="141">
        <f t="shared" si="121"/>
        <v>0.53864816143764926</v>
      </c>
      <c r="H332" s="110">
        <v>579.33221406950383</v>
      </c>
      <c r="I332" s="58"/>
      <c r="J332" s="141">
        <f t="shared" si="122"/>
        <v>0.52793617536384119</v>
      </c>
      <c r="K332" s="110">
        <v>625.7091843392592</v>
      </c>
      <c r="L332" s="58"/>
      <c r="M332" s="141">
        <f t="shared" si="123"/>
        <v>0.39500685659272783</v>
      </c>
      <c r="N332" s="110">
        <v>667.88525643966932</v>
      </c>
      <c r="O332" s="58"/>
      <c r="P332" s="141">
        <f t="shared" si="124"/>
        <v>0.27588542923915327</v>
      </c>
      <c r="IV332" s="106"/>
    </row>
    <row r="333" spans="1:256" s="96" customFormat="1" ht="18" customHeight="1" x14ac:dyDescent="0.25">
      <c r="A333" s="97">
        <v>45644</v>
      </c>
      <c r="B333" s="69">
        <v>523.82842061658243</v>
      </c>
      <c r="C333" s="71"/>
      <c r="D333" s="141">
        <f t="shared" si="120"/>
        <v>0.52747608727627959</v>
      </c>
      <c r="E333" s="110">
        <v>559.33642918575492</v>
      </c>
      <c r="F333" s="58"/>
      <c r="G333" s="141">
        <f t="shared" si="121"/>
        <v>0.58205835419322671</v>
      </c>
      <c r="H333" s="110">
        <v>582.80353328237697</v>
      </c>
      <c r="I333" s="58"/>
      <c r="J333" s="141">
        <f t="shared" si="122"/>
        <v>0.59919319667880444</v>
      </c>
      <c r="K333" s="110">
        <v>629.38831483694378</v>
      </c>
      <c r="L333" s="58"/>
      <c r="M333" s="141">
        <f t="shared" si="123"/>
        <v>0.58799368616744285</v>
      </c>
      <c r="N333" s="110">
        <v>671.96945828823209</v>
      </c>
      <c r="O333" s="58"/>
      <c r="P333" s="141">
        <f t="shared" si="124"/>
        <v>0.61151250296116455</v>
      </c>
      <c r="IV333" s="106"/>
    </row>
    <row r="334" spans="1:256" s="96" customFormat="1" ht="18" customHeight="1" x14ac:dyDescent="0.25">
      <c r="A334" s="26" t="s">
        <v>86</v>
      </c>
      <c r="B334" s="69"/>
      <c r="C334" s="71"/>
      <c r="D334" s="197">
        <f>((D322/100)+1)*((D323/100)+1)*((D324/100)+1)*((D325/100)+1)*((D326/100)+1)*((D327/100)+1)*((D328/100)+1)*((D329/100)+1)*((D330/100)+1)*((D331/100)+1)*((D332/100)+1)*((D333/100)+1)-1</f>
        <v>5.04595732523625E-2</v>
      </c>
      <c r="E334" s="58"/>
      <c r="F334" s="58"/>
      <c r="G334" s="197">
        <f>((G322/100)+1)*((G323/100)+1)*((G324/100)+1)*((G325/100)+1)*((G326/100)+1)*((G327/100)+1)*((G328/100)+1)*((G329/100)+1)*((G330/100)+1)*((G331/100)+1)*((G332/100)+1)*((G333/100)+1)-1</f>
        <v>4.6421625063614025E-2</v>
      </c>
      <c r="H334" s="197"/>
      <c r="I334" s="58"/>
      <c r="J334" s="197">
        <f>((J322/100)+1)*((J323/100)+1)*((J324/100)+1)*((J325/100)+1)*((J326/100)+1)*((J327/100)+1)*((J328/100)+1)*((J329/100)+1)*((J330/100)+1)*((J331/100)+1)*((J332/100)+1)*((J333/100)+1)-1</f>
        <v>4.4848957094390407E-2</v>
      </c>
      <c r="K334" s="58"/>
      <c r="L334" s="58"/>
      <c r="M334" s="197">
        <f>((M322/100)+1)*((M323/100)+1)*((M324/100)+1)*((M325/100)+1)*((M326/100)+1)*((M327/100)+1)*((M328/100)+1)*((M329/100)+1)*((M330/100)+1)*((M331/100)+1)*((M332/100)+1)*((M333/100)+1)-1</f>
        <v>3.9946359155856204E-2</v>
      </c>
      <c r="N334" s="58"/>
      <c r="O334" s="58"/>
      <c r="P334" s="197">
        <f>((P322/100)+1)*((P323/100)+1)*((P324/100)+1)*((P325/100)+1)*((P326/100)+1)*((P327/100)+1)*((P328/100)+1)*((P329/100)+1)*((P330/100)+1)*((P331/100)+1)*((P332/100)+1)*((P333/100)+1)-1</f>
        <v>3.4227898429560755E-2</v>
      </c>
      <c r="IV334" s="106"/>
    </row>
    <row r="335" spans="1:256" s="96" customFormat="1" ht="18" customHeight="1" x14ac:dyDescent="0.25">
      <c r="A335" s="97">
        <v>45658</v>
      </c>
      <c r="B335" s="69">
        <v>531.48255325617833</v>
      </c>
      <c r="C335" s="71"/>
      <c r="D335" s="141">
        <f>((B335/B333)-1)*100</f>
        <v>1.4611907904092725</v>
      </c>
      <c r="E335" s="110">
        <v>566.53295908133111</v>
      </c>
      <c r="F335" s="58"/>
      <c r="G335" s="141">
        <f>((E335/E333)-1)*100</f>
        <v>1.2866192009078459</v>
      </c>
      <c r="H335" s="110">
        <v>589.90657125149801</v>
      </c>
      <c r="I335" s="58"/>
      <c r="J335" s="141">
        <f>((H335/H333)-1)*100</f>
        <v>1.2187705742132904</v>
      </c>
      <c r="K335" s="110">
        <v>636.33094622806675</v>
      </c>
      <c r="L335" s="58"/>
      <c r="M335" s="141">
        <f>((K335/K333)-1)*100</f>
        <v>1.1030759909995469</v>
      </c>
      <c r="N335" s="110">
        <v>678.19437923890064</v>
      </c>
      <c r="O335" s="58"/>
      <c r="P335" s="141">
        <f>((N335/N333)-1)*100</f>
        <v>0.92636962497163466</v>
      </c>
      <c r="IV335" s="106"/>
    </row>
    <row r="336" spans="1:256" s="96" customFormat="1" ht="18" customHeight="1" x14ac:dyDescent="0.25">
      <c r="A336" s="97">
        <v>45690</v>
      </c>
      <c r="B336" s="69">
        <v>532.52305388362481</v>
      </c>
      <c r="C336" s="71"/>
      <c r="D336" s="141">
        <f t="shared" ref="D336:D343" si="125">((B336/B335)-1)*100</f>
        <v>0.195773242427566</v>
      </c>
      <c r="E336" s="110">
        <v>569.37689065320205</v>
      </c>
      <c r="F336" s="58"/>
      <c r="G336" s="141">
        <f t="shared" ref="G336:G343" si="126">((E336/E335)-1)*100</f>
        <v>0.50198872391864491</v>
      </c>
      <c r="H336" s="110">
        <v>593.80183358573549</v>
      </c>
      <c r="I336" s="58"/>
      <c r="J336" s="141">
        <f t="shared" ref="J336:J343" si="127">((H336/H335)-1)*100</f>
        <v>0.66031851890946403</v>
      </c>
      <c r="K336" s="110">
        <v>642.51830459603798</v>
      </c>
      <c r="L336" s="58"/>
      <c r="M336" s="141">
        <f t="shared" ref="M336:M343" si="128">((K336/K335)-1)*100</f>
        <v>0.97234912189130274</v>
      </c>
      <c r="N336" s="110">
        <v>687.15408182684996</v>
      </c>
      <c r="O336" s="58"/>
      <c r="P336" s="141">
        <f t="shared" ref="P336:P343" si="129">((N336/N335)-1)*100</f>
        <v>1.3211113011588616</v>
      </c>
      <c r="IV336" s="106"/>
    </row>
    <row r="337" spans="1:256" s="96" customFormat="1" ht="18" customHeight="1" x14ac:dyDescent="0.25">
      <c r="A337" s="97">
        <v>45722</v>
      </c>
      <c r="B337" s="69">
        <v>534.57804361448063</v>
      </c>
      <c r="C337" s="71"/>
      <c r="D337" s="141">
        <f t="shared" si="125"/>
        <v>0.38589685758561032</v>
      </c>
      <c r="E337" s="110">
        <v>571.29667526441199</v>
      </c>
      <c r="F337" s="58"/>
      <c r="G337" s="141">
        <f t="shared" si="126"/>
        <v>0.33717290650969733</v>
      </c>
      <c r="H337" s="110">
        <v>595.57123022392693</v>
      </c>
      <c r="I337" s="58"/>
      <c r="J337" s="141">
        <f t="shared" si="127"/>
        <v>0.29797763127585863</v>
      </c>
      <c r="K337" s="110">
        <v>643.82895504513294</v>
      </c>
      <c r="L337" s="58"/>
      <c r="M337" s="141">
        <f t="shared" si="128"/>
        <v>0.20398647629487066</v>
      </c>
      <c r="N337" s="110">
        <v>688.06046573968786</v>
      </c>
      <c r="O337" s="58"/>
      <c r="P337" s="141">
        <f t="shared" si="129"/>
        <v>0.13190402804974521</v>
      </c>
      <c r="IV337" s="106"/>
    </row>
    <row r="338" spans="1:256" s="96" customFormat="1" ht="18" customHeight="1" x14ac:dyDescent="0.25">
      <c r="A338" s="97">
        <v>45754</v>
      </c>
      <c r="B338" s="69">
        <v>533.98615961462826</v>
      </c>
      <c r="C338" s="71"/>
      <c r="D338" s="141">
        <f t="shared" si="125"/>
        <v>-0.11071984847159655</v>
      </c>
      <c r="E338" s="110">
        <v>570.1476076154205</v>
      </c>
      <c r="F338" s="58"/>
      <c r="G338" s="141">
        <f t="shared" si="126"/>
        <v>-0.20113326380898355</v>
      </c>
      <c r="H338" s="110">
        <v>594.06048107741481</v>
      </c>
      <c r="I338" s="58"/>
      <c r="J338" s="141">
        <f t="shared" si="127"/>
        <v>-0.2536638893628429</v>
      </c>
      <c r="K338" s="110">
        <v>641.80994873173972</v>
      </c>
      <c r="L338" s="58"/>
      <c r="M338" s="141">
        <f t="shared" si="128"/>
        <v>-0.31359358686371408</v>
      </c>
      <c r="N338" s="110">
        <v>685.42084609968197</v>
      </c>
      <c r="O338" s="58"/>
      <c r="P338" s="141">
        <f t="shared" si="129"/>
        <v>-0.38363192937821422</v>
      </c>
      <c r="IV338" s="106"/>
    </row>
    <row r="339" spans="1:256" s="96" customFormat="1" ht="18" customHeight="1" x14ac:dyDescent="0.25">
      <c r="A339" s="97">
        <v>45786</v>
      </c>
      <c r="B339" s="69">
        <v>533.68761135178465</v>
      </c>
      <c r="C339" s="71"/>
      <c r="D339" s="141">
        <f t="shared" si="125"/>
        <v>-5.5909363467221418E-2</v>
      </c>
      <c r="E339" s="110">
        <v>568.6202953472324</v>
      </c>
      <c r="F339" s="58"/>
      <c r="G339" s="141">
        <f t="shared" si="126"/>
        <v>-0.26788015029579615</v>
      </c>
      <c r="H339" s="110">
        <v>591.84683853579327</v>
      </c>
      <c r="I339" s="58"/>
      <c r="J339" s="141">
        <f t="shared" si="127"/>
        <v>-0.37262915345029901</v>
      </c>
      <c r="K339" s="110">
        <v>638.02817120706663</v>
      </c>
      <c r="L339" s="58"/>
      <c r="M339" s="141">
        <f t="shared" si="128"/>
        <v>-0.58923635137568819</v>
      </c>
      <c r="N339" s="110">
        <v>679.6945789643147</v>
      </c>
      <c r="O339" s="58"/>
      <c r="P339" s="141">
        <f t="shared" si="129"/>
        <v>-0.8354381352641993</v>
      </c>
      <c r="IV339" s="106"/>
    </row>
    <row r="340" spans="1:256" s="96" customFormat="1" ht="18" customHeight="1" x14ac:dyDescent="0.25">
      <c r="A340" s="97">
        <v>45818</v>
      </c>
      <c r="B340" s="69">
        <v>548.60074896243987</v>
      </c>
      <c r="C340" s="71"/>
      <c r="D340" s="141">
        <f t="shared" si="125"/>
        <v>2.7943570908235182</v>
      </c>
      <c r="E340" s="110">
        <v>581.8151990609415</v>
      </c>
      <c r="F340" s="58"/>
      <c r="G340" s="141">
        <f t="shared" si="126"/>
        <v>2.3205122683233714</v>
      </c>
      <c r="H340" s="110">
        <v>604.50622952759568</v>
      </c>
      <c r="I340" s="58"/>
      <c r="J340" s="141">
        <f t="shared" si="127"/>
        <v>2.1389640304781077</v>
      </c>
      <c r="K340" s="110">
        <v>650.37468331281048</v>
      </c>
      <c r="L340" s="58"/>
      <c r="M340" s="141">
        <f t="shared" si="128"/>
        <v>1.9351045397236755</v>
      </c>
      <c r="N340" s="110">
        <v>690.12335895921922</v>
      </c>
      <c r="O340" s="58"/>
      <c r="P340" s="141">
        <f t="shared" si="129"/>
        <v>1.5343332605058269</v>
      </c>
      <c r="IV340" s="106"/>
    </row>
    <row r="341" spans="1:256" s="96" customFormat="1" ht="18" customHeight="1" x14ac:dyDescent="0.25">
      <c r="A341" s="97">
        <v>45850</v>
      </c>
      <c r="B341" s="69">
        <v>545.22883414078638</v>
      </c>
      <c r="C341" s="71"/>
      <c r="D341" s="141">
        <f t="shared" si="125"/>
        <v>-0.61463912107861951</v>
      </c>
      <c r="E341" s="110">
        <v>578.15998152432689</v>
      </c>
      <c r="F341" s="58"/>
      <c r="G341" s="141">
        <f t="shared" si="126"/>
        <v>-0.62824373486876084</v>
      </c>
      <c r="H341" s="110">
        <v>600.79907509387533</v>
      </c>
      <c r="I341" s="58"/>
      <c r="J341" s="141">
        <f t="shared" si="127"/>
        <v>-0.61325330536583511</v>
      </c>
      <c r="K341" s="110">
        <v>647.08190197831004</v>
      </c>
      <c r="L341" s="58"/>
      <c r="M341" s="141">
        <f t="shared" si="128"/>
        <v>-0.50628990011234443</v>
      </c>
      <c r="N341" s="110">
        <v>686.98987387828845</v>
      </c>
      <c r="O341" s="58"/>
      <c r="P341" s="141">
        <f t="shared" si="129"/>
        <v>-0.45404709755896278</v>
      </c>
      <c r="IV341" s="106"/>
    </row>
    <row r="342" spans="1:256" s="96" customFormat="1" ht="18" customHeight="1" x14ac:dyDescent="0.25">
      <c r="A342" s="97">
        <v>45882</v>
      </c>
      <c r="B342" s="69">
        <v>545.17637149137795</v>
      </c>
      <c r="C342" s="71"/>
      <c r="D342" s="141">
        <f t="shared" si="125"/>
        <v>-9.6221340698310343E-3</v>
      </c>
      <c r="E342" s="110">
        <v>578.30940181481446</v>
      </c>
      <c r="F342" s="58"/>
      <c r="G342" s="141">
        <f t="shared" si="126"/>
        <v>2.584410807777715E-2</v>
      </c>
      <c r="H342" s="110">
        <v>601.0939838458429</v>
      </c>
      <c r="I342" s="58"/>
      <c r="J342" s="141">
        <f t="shared" si="127"/>
        <v>4.9086086213012692E-2</v>
      </c>
      <c r="K342" s="110">
        <v>647.75854531971788</v>
      </c>
      <c r="L342" s="58"/>
      <c r="M342" s="141">
        <f t="shared" si="128"/>
        <v>0.10456842315309522</v>
      </c>
      <c r="N342" s="110">
        <v>688.05309445499211</v>
      </c>
      <c r="O342" s="58"/>
      <c r="P342" s="141">
        <f t="shared" si="129"/>
        <v>0.15476510166030355</v>
      </c>
      <c r="IV342" s="106"/>
    </row>
    <row r="343" spans="1:256" s="96" customFormat="1" ht="18" customHeight="1" x14ac:dyDescent="0.25">
      <c r="A343" s="97">
        <v>45914</v>
      </c>
      <c r="B343" s="69">
        <v>544.20585014617973</v>
      </c>
      <c r="C343" s="71"/>
      <c r="D343" s="141">
        <f t="shared" si="125"/>
        <v>-0.17801970077009344</v>
      </c>
      <c r="E343" s="110">
        <v>576.85320789371258</v>
      </c>
      <c r="F343" s="58"/>
      <c r="G343" s="141">
        <f t="shared" si="126"/>
        <v>-0.25180187569701085</v>
      </c>
      <c r="H343" s="110">
        <v>599.49780435718617</v>
      </c>
      <c r="I343" s="58"/>
      <c r="J343" s="141">
        <f t="shared" si="127"/>
        <v>-0.26554574351987936</v>
      </c>
      <c r="K343" s="110">
        <v>645.59272423371226</v>
      </c>
      <c r="L343" s="58"/>
      <c r="M343" s="141">
        <f t="shared" si="128"/>
        <v>-0.33435623530626568</v>
      </c>
      <c r="N343" s="110">
        <v>684.99520172040707</v>
      </c>
      <c r="O343" s="58"/>
      <c r="P343" s="141">
        <f t="shared" si="129"/>
        <v>-0.44442685589651809</v>
      </c>
      <c r="IV343" s="106"/>
    </row>
    <row r="344" spans="1:256" s="96" customFormat="1" ht="18" customHeight="1" x14ac:dyDescent="0.25">
      <c r="A344" s="97">
        <v>45945</v>
      </c>
      <c r="B344" s="69">
        <v>544.54153635610942</v>
      </c>
      <c r="C344" s="71"/>
      <c r="D344" s="141">
        <v>6.1683682716662247E-2</v>
      </c>
      <c r="E344" s="110">
        <v>576.99802352252561</v>
      </c>
      <c r="F344" s="58"/>
      <c r="G344" s="141">
        <v>2.510441596430546E-2</v>
      </c>
      <c r="H344" s="110">
        <v>599.5592753230676</v>
      </c>
      <c r="I344" s="58"/>
      <c r="J344" s="141">
        <v>1.0253743288912709E-2</v>
      </c>
      <c r="K344" s="110">
        <v>645.39</v>
      </c>
      <c r="L344" s="58"/>
      <c r="M344" s="141">
        <v>-3.1401257496033175E-2</v>
      </c>
      <c r="N344" s="110">
        <v>684.42</v>
      </c>
      <c r="O344" s="58"/>
      <c r="P344" s="141">
        <v>-8.3971642277558267E-2</v>
      </c>
      <c r="IV344" s="106"/>
    </row>
    <row r="345" spans="1:256" s="96" customFormat="1" ht="18" customHeight="1" x14ac:dyDescent="0.25">
      <c r="A345" s="97">
        <v>45976</v>
      </c>
      <c r="B345" s="69">
        <v>552.42999999999995</v>
      </c>
      <c r="C345" s="71"/>
      <c r="D345" s="141">
        <f t="shared" ref="D345" si="130">((B345/B344)-1)*100</f>
        <v>1.4486431460632998</v>
      </c>
      <c r="E345" s="110">
        <v>587.58000000000004</v>
      </c>
      <c r="F345" s="58"/>
      <c r="G345" s="141">
        <f t="shared" ref="G345:G346" si="131">((E345/E344)-1)*100</f>
        <v>1.8339710096184181</v>
      </c>
      <c r="H345" s="110">
        <v>610.92801659176234</v>
      </c>
      <c r="I345" s="58"/>
      <c r="J345" s="141">
        <f t="shared" ref="J345:J346" si="132">((H345/H344)-1)*100</f>
        <v>1.8961830358756204</v>
      </c>
      <c r="K345" s="110">
        <v>659.54426120590244</v>
      </c>
      <c r="L345" s="58"/>
      <c r="M345" s="141">
        <f t="shared" ref="M345:M346" si="133">((K345/K344)-1)*100</f>
        <v>2.1931330212588529</v>
      </c>
      <c r="N345" s="110">
        <v>703.13427226646127</v>
      </c>
      <c r="O345" s="58"/>
      <c r="P345" s="141">
        <f t="shared" ref="P345" si="134">((N345/N344)-1)*100</f>
        <v>2.7343257453700032</v>
      </c>
      <c r="IV345" s="106"/>
    </row>
    <row r="346" spans="1:256" s="96" customFormat="1" ht="18" customHeight="1" x14ac:dyDescent="0.25">
      <c r="A346" s="97">
        <v>45997</v>
      </c>
      <c r="B346" s="251">
        <v>556.82725831381754</v>
      </c>
      <c r="C346" s="71"/>
      <c r="D346" s="141">
        <f>((B346/B345)-1)*100</f>
        <v>0.79598470644561825</v>
      </c>
      <c r="E346" s="251">
        <v>593.42813327018609</v>
      </c>
      <c r="F346" s="58"/>
      <c r="G346" s="141">
        <f t="shared" si="131"/>
        <v>0.99529141056300396</v>
      </c>
      <c r="H346" s="251">
        <v>617.20110124963628</v>
      </c>
      <c r="I346" s="58"/>
      <c r="J346" s="141">
        <f t="shared" si="132"/>
        <v>1.026812404654498</v>
      </c>
      <c r="K346" s="251">
        <v>667.35421472284713</v>
      </c>
      <c r="L346" s="58"/>
      <c r="M346" s="141">
        <f t="shared" si="133"/>
        <v>1.1841439576268931</v>
      </c>
      <c r="N346" s="251">
        <v>713.42715337903155</v>
      </c>
      <c r="O346" s="58"/>
      <c r="P346" s="141">
        <f>((N346/N345)-1)*100</f>
        <v>1.4638571206879947</v>
      </c>
      <c r="IV346" s="106"/>
    </row>
    <row r="347" spans="1:256" s="96" customFormat="1" ht="18" customHeight="1" x14ac:dyDescent="0.25">
      <c r="A347" s="26" t="s">
        <v>87</v>
      </c>
      <c r="B347" s="69"/>
      <c r="C347" s="71"/>
      <c r="D347" s="197">
        <f>((D335/100)+1)*((D336/100)+1)*((D337/100)+1)*((D338/100)+1)*((D339/100)+1)*((D340/100)+1)*((D341/100)+1)*((D342/100)+1)*((D343/100)+1)*((D344/100)+1)*((D345/100)+1)*((D346/100)+1)-1</f>
        <v>6.2995508449872117E-2</v>
      </c>
      <c r="E347" s="58"/>
      <c r="F347" s="58"/>
      <c r="G347" s="197">
        <f>((G335/100)+1)*((G336/100)+1)*((G337/100)+1)*((G338/100)+1)*((G339/100)+1)*((G340/100)+1)*((G341/100)+1)*((G342/100)+1)*((G343/100)+1)*((G344/100)+1)*((G345/100)+1)*((G346/100)+1)-1</f>
        <v>6.0950265896429823E-2</v>
      </c>
      <c r="H347" s="197"/>
      <c r="I347" s="58"/>
      <c r="J347" s="197">
        <f>((J335/100)+1)*((J336/100)+1)*((J337/100)+1)*((J338/100)+1)*((J339/100)+1)*((J340/100)+1)*((J341/100)+1)*((J342/100)+1)*((J343/100)+1)*((J344/100)+1)*((J345/100)+1)*((J346/100)+1)-1</f>
        <v>5.9020863812424995E-2</v>
      </c>
      <c r="K347" s="58"/>
      <c r="L347" s="58"/>
      <c r="M347" s="197">
        <f>((M335/100)+1)*((M336/100)+1)*((M337/100)+1)*((M338/100)+1)*((M339/100)+1)*((M340/100)+1)*((M341/100)+1)*((M342/100)+1)*((M343/100)+1)*((M344/100)+1)*((M345/100)+1)*((M346/100)+1)-1</f>
        <v>6.0321901425417268E-2</v>
      </c>
      <c r="N347" s="58"/>
      <c r="O347" s="58"/>
      <c r="P347" s="197">
        <f>((P335/100)+1)*((P336/100)+1)*((P337/100)+1)*((P338/100)+1)*((P339/100)+1)*((P340/100)+1)*((P341/100)+1)*((P342/100)+1)*((P343/100)+1)*((P344/100)+1)*((P345/100)+1)*((P346/100)+1)-1</f>
        <v>6.1695802658068288E-2</v>
      </c>
      <c r="IV347" s="106"/>
    </row>
    <row r="348" spans="1:256" s="93" customFormat="1" ht="30.75" customHeight="1" x14ac:dyDescent="0.25">
      <c r="A348" s="214" t="s">
        <v>88</v>
      </c>
      <c r="B348" s="91"/>
      <c r="C348" s="91"/>
      <c r="D348" s="92">
        <f>((D335/100)+1)*((D336/100)+1)*((D337/100)+1)*((D338/100)+1)*((D339/100)+1)*((D340/100)+1)*((D341/100)+1)*((D342/100)+1)*((D343/100)+1)*((D344/100)+1)*((D345/100)+1)*((D346/100)+1)-1</f>
        <v>6.2995508449872117E-2</v>
      </c>
      <c r="E348" s="92"/>
      <c r="F348" s="92"/>
      <c r="G348" s="92">
        <f>((G335/100)+1)*((G336/100)+1)*((G337/100)+1)*((G338/100)+1)*((G339/100)+1)*((G340/100)+1)*((G341/100)+1)*((G342/100)+1)*((G343/100)+1)*((G344/100)+1)*((G345/100)+1)*((G346/100)+1)-1</f>
        <v>6.0950265896429823E-2</v>
      </c>
      <c r="H348" s="92"/>
      <c r="I348" s="92"/>
      <c r="J348" s="92">
        <f>((J335/100)+1)*((J336/100)+1)*((J337/100)+1)*((J338/100)+1)*((J339/100)+1)*((J340/100)+1)*((J341/100)+1)*((J342/100)+1)*((J343/100)+1)*((J344/100)+1)*((J345/100)+1)*((J346/100)+1)-1</f>
        <v>5.9020863812424995E-2</v>
      </c>
      <c r="K348" s="92"/>
      <c r="L348" s="92"/>
      <c r="M348" s="92">
        <f>((M335/100)+1)*((M336/100)+1)*((M337/100)+1)*((M338/100)+1)*((M339/100)+1)*((M340/100)+1)*((M341/100)+1)*((M342/100)+1)*((M343/100)+1)*((M344/100)+1)*((M345/100)+1)*((M346/100)+1)-1</f>
        <v>6.0321901425417268E-2</v>
      </c>
      <c r="N348" s="92"/>
      <c r="O348" s="92"/>
      <c r="P348" s="92">
        <f>((P335/100)+1)*((P336/100)+1)*((P337/100)+1)*((P338/100)+1)*((P339/100)+1)*((P340/100)+1)*((P341/100)+1)*((P342/100)+1)*((P343/100)+1)*((P344/100)+1)*((P345/100)+1)*((P346/100)+1)-1</f>
        <v>6.1695802658068288E-2</v>
      </c>
      <c r="Q348" s="108"/>
    </row>
    <row r="349" spans="1:256" s="93" customFormat="1" ht="45" customHeight="1" x14ac:dyDescent="0.25">
      <c r="B349" s="107"/>
      <c r="C349" s="107"/>
      <c r="D349" s="15"/>
      <c r="E349" s="107"/>
      <c r="F349" s="107"/>
      <c r="G349" s="108"/>
      <c r="H349" s="107"/>
      <c r="I349" s="107"/>
      <c r="J349" s="108"/>
      <c r="K349" s="107"/>
      <c r="L349" s="107"/>
      <c r="M349" s="108"/>
      <c r="N349" s="107"/>
      <c r="O349" s="107"/>
      <c r="P349" s="108"/>
    </row>
    <row r="350" spans="1:256" ht="15" customHeight="1" x14ac:dyDescent="0.25">
      <c r="A350" s="249" t="s">
        <v>56</v>
      </c>
    </row>
    <row r="351" spans="1:256" ht="15" customHeight="1" x14ac:dyDescent="0.25">
      <c r="L351" s="200"/>
    </row>
  </sheetData>
  <mergeCells count="14">
    <mergeCell ref="G1:P1"/>
    <mergeCell ref="G2:P2"/>
    <mergeCell ref="G3:P3"/>
    <mergeCell ref="A4:A5"/>
    <mergeCell ref="C4:C6"/>
    <mergeCell ref="F4:F6"/>
    <mergeCell ref="I4:I6"/>
    <mergeCell ref="L4:L6"/>
    <mergeCell ref="O4:O6"/>
    <mergeCell ref="B4:B6"/>
    <mergeCell ref="E4:E6"/>
    <mergeCell ref="H4:H6"/>
    <mergeCell ref="K4:K6"/>
    <mergeCell ref="N4:N6"/>
  </mergeCells>
  <phoneticPr fontId="0" type="noConversion"/>
  <printOptions horizontalCentered="1" verticalCentered="1" gridLinesSet="0"/>
  <pageMargins left="0.19685039370078741" right="0.19685039370078741" top="0.78740157480314965" bottom="0.78740157480314965" header="0.51181102362204722" footer="0.31496062992125984"/>
  <pageSetup scale="69" orientation="landscape" horizontalDpi="4294967294" verticalDpi="4294967294" r:id="rId1"/>
  <headerFooter alignWithMargins="0">
    <oddHeader>&amp;C&amp;"Arial,Negrito"&amp;11SETCESP - Sindicato das Empresas de Transportes de carga de São Paulo e Região</oddHeader>
    <oddFooter>&amp;CDepartamento de Economia e Estatística</oddFooter>
  </headerFooter>
  <rowBreaks count="3" manualBreakCount="3">
    <brk id="30" max="16383" man="1"/>
    <brk id="52" max="16383" man="1"/>
    <brk id="7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P1107"/>
  <sheetViews>
    <sheetView showGridLines="0" zoomScaleNormal="100" workbookViewId="0">
      <pane xSplit="1" ySplit="7" topLeftCell="B337" activePane="bottomRight" state="frozen"/>
      <selection activeCell="A125" sqref="A125"/>
      <selection pane="topRight" activeCell="A125" sqref="A125"/>
      <selection pane="bottomLeft" activeCell="A125" sqref="A125"/>
      <selection pane="bottomRight" activeCell="K343" sqref="K343"/>
    </sheetView>
  </sheetViews>
  <sheetFormatPr defaultColWidth="26" defaultRowHeight="15" customHeight="1" x14ac:dyDescent="0.25"/>
  <cols>
    <col min="1" max="1" width="22.88671875" style="30" customWidth="1"/>
    <col min="2" max="2" width="11.6640625" style="31" customWidth="1"/>
    <col min="3" max="3" width="8.88671875" style="31" hidden="1" customWidth="1"/>
    <col min="4" max="4" width="17.33203125" style="15" customWidth="1"/>
    <col min="5" max="5" width="11.6640625" style="15" customWidth="1"/>
    <col min="6" max="6" width="10.33203125" style="15" hidden="1" customWidth="1"/>
    <col min="7" max="7" width="16.6640625" style="15" customWidth="1"/>
    <col min="8" max="8" width="11.6640625" style="15" customWidth="1"/>
    <col min="9" max="9" width="10.109375" style="15" hidden="1" customWidth="1"/>
    <col min="10" max="10" width="17.109375" style="15" customWidth="1"/>
    <col min="11" max="16384" width="26" style="15"/>
  </cols>
  <sheetData>
    <row r="1" spans="1:10" s="8" customFormat="1" ht="26.25" customHeight="1" x14ac:dyDescent="0.25">
      <c r="B1" s="248"/>
      <c r="C1" s="248"/>
      <c r="D1" s="261" t="s">
        <v>82</v>
      </c>
      <c r="E1" s="261"/>
      <c r="F1" s="261"/>
      <c r="G1" s="261"/>
      <c r="H1" s="261"/>
      <c r="I1" s="261"/>
      <c r="J1" s="261"/>
    </row>
    <row r="2" spans="1:10" s="9" customFormat="1" ht="26.25" customHeight="1" x14ac:dyDescent="0.25">
      <c r="B2" s="247"/>
      <c r="C2" s="247"/>
      <c r="D2" s="261" t="s">
        <v>84</v>
      </c>
      <c r="E2" s="261"/>
      <c r="F2" s="261"/>
      <c r="G2" s="261"/>
      <c r="H2" s="261"/>
      <c r="I2" s="261"/>
      <c r="J2" s="261"/>
    </row>
    <row r="3" spans="1:10" s="9" customFormat="1" ht="15.6" x14ac:dyDescent="0.25">
      <c r="B3" s="247"/>
      <c r="C3" s="247"/>
      <c r="D3" s="261" t="s">
        <v>44</v>
      </c>
      <c r="E3" s="261"/>
      <c r="F3" s="261"/>
      <c r="G3" s="261"/>
      <c r="H3" s="261"/>
      <c r="I3" s="261"/>
      <c r="J3" s="261"/>
    </row>
    <row r="4" spans="1:10" s="9" customFormat="1" ht="5.25" customHeight="1" x14ac:dyDescent="0.25">
      <c r="A4" s="68"/>
      <c r="B4" s="68"/>
      <c r="C4" s="68"/>
      <c r="D4" s="262"/>
      <c r="E4" s="262"/>
      <c r="F4" s="262"/>
      <c r="G4" s="262"/>
      <c r="H4" s="262"/>
      <c r="I4" s="262"/>
      <c r="J4" s="262"/>
    </row>
    <row r="5" spans="1:10" s="10" customFormat="1" ht="15" customHeight="1" x14ac:dyDescent="0.25">
      <c r="A5" s="259" t="s">
        <v>0</v>
      </c>
      <c r="B5" s="254" t="s">
        <v>26</v>
      </c>
      <c r="C5" s="254" t="s">
        <v>25</v>
      </c>
      <c r="D5" s="34" t="s">
        <v>2</v>
      </c>
      <c r="E5" s="254" t="s">
        <v>26</v>
      </c>
      <c r="F5" s="254" t="s">
        <v>25</v>
      </c>
      <c r="G5" s="36" t="s">
        <v>3</v>
      </c>
      <c r="H5" s="254" t="s">
        <v>26</v>
      </c>
      <c r="I5" s="254" t="s">
        <v>25</v>
      </c>
      <c r="J5" s="34" t="s">
        <v>4</v>
      </c>
    </row>
    <row r="6" spans="1:10" s="10" customFormat="1" ht="15" customHeight="1" x14ac:dyDescent="0.25">
      <c r="A6" s="260"/>
      <c r="B6" s="255"/>
      <c r="C6" s="255"/>
      <c r="D6" s="35" t="s">
        <v>29</v>
      </c>
      <c r="E6" s="255"/>
      <c r="F6" s="255"/>
      <c r="G6" s="35" t="s">
        <v>30</v>
      </c>
      <c r="H6" s="255"/>
      <c r="I6" s="255"/>
      <c r="J6" s="35" t="s">
        <v>52</v>
      </c>
    </row>
    <row r="7" spans="1:10" s="10" customFormat="1" ht="15" customHeight="1" x14ac:dyDescent="0.25">
      <c r="A7" s="11" t="s">
        <v>11</v>
      </c>
      <c r="B7" s="256"/>
      <c r="C7" s="256"/>
      <c r="D7" s="13" t="s">
        <v>13</v>
      </c>
      <c r="E7" s="256"/>
      <c r="F7" s="256"/>
      <c r="G7" s="13" t="s">
        <v>13</v>
      </c>
      <c r="H7" s="256"/>
      <c r="I7" s="256"/>
      <c r="J7" s="13" t="s">
        <v>13</v>
      </c>
    </row>
    <row r="8" spans="1:10" s="10" customFormat="1" ht="16.5" customHeight="1" x14ac:dyDescent="0.25">
      <c r="A8" s="12">
        <v>36586</v>
      </c>
      <c r="B8" s="37">
        <v>100</v>
      </c>
      <c r="C8" s="6">
        <v>29.938199999999998</v>
      </c>
      <c r="D8" s="13"/>
      <c r="E8" s="37">
        <v>100</v>
      </c>
      <c r="F8" s="43">
        <v>47.970399999999998</v>
      </c>
      <c r="G8" s="13"/>
      <c r="H8" s="37">
        <v>100</v>
      </c>
      <c r="I8" s="4">
        <v>96.06</v>
      </c>
      <c r="J8" s="13"/>
    </row>
    <row r="9" spans="1:10" ht="15" customHeight="1" x14ac:dyDescent="0.25">
      <c r="A9" s="12">
        <v>36617</v>
      </c>
      <c r="B9" s="38">
        <v>100.02605367056137</v>
      </c>
      <c r="C9" s="38">
        <v>29.946000000000002</v>
      </c>
      <c r="D9" s="14">
        <f t="shared" ref="D9:D17" si="0">((C9/C8)-1)*100</f>
        <v>2.6053670561365649E-2</v>
      </c>
      <c r="E9" s="44">
        <v>100.24306655771061</v>
      </c>
      <c r="F9" s="38">
        <v>48.087000000000003</v>
      </c>
      <c r="G9" s="14">
        <f t="shared" ref="G9:G17" si="1">((F9/F8)-1)*100</f>
        <v>0.24306655771060282</v>
      </c>
      <c r="H9" s="44">
        <v>100.41640641265874</v>
      </c>
      <c r="I9" s="48">
        <v>96.46</v>
      </c>
      <c r="J9" s="14">
        <f t="shared" ref="J9:J17" si="2">((I9/I8)-1)*100</f>
        <v>0.41640641265874301</v>
      </c>
    </row>
    <row r="10" spans="1:10" ht="15" customHeight="1" x14ac:dyDescent="0.25">
      <c r="A10" s="12">
        <v>36647</v>
      </c>
      <c r="B10" s="38">
        <v>101.62935647433713</v>
      </c>
      <c r="C10" s="38">
        <v>30.425999999999998</v>
      </c>
      <c r="D10" s="14">
        <f t="shared" si="0"/>
        <v>1.6028851933480137</v>
      </c>
      <c r="E10" s="44">
        <v>101.88783082901122</v>
      </c>
      <c r="F10" s="38">
        <v>48.875999999999998</v>
      </c>
      <c r="G10" s="14">
        <f t="shared" si="1"/>
        <v>1.6407760933308202</v>
      </c>
      <c r="H10" s="44">
        <v>102.1028523839267</v>
      </c>
      <c r="I10" s="48">
        <v>98.08</v>
      </c>
      <c r="J10" s="14">
        <f t="shared" si="2"/>
        <v>1.6794526228488538</v>
      </c>
    </row>
    <row r="11" spans="1:10" ht="15" customHeight="1" x14ac:dyDescent="0.25">
      <c r="A11" s="12">
        <v>36678</v>
      </c>
      <c r="B11" s="38">
        <v>103.72033054759471</v>
      </c>
      <c r="C11" s="38">
        <v>31.052</v>
      </c>
      <c r="D11" s="14">
        <f t="shared" si="0"/>
        <v>2.0574508643923073</v>
      </c>
      <c r="E11" s="44">
        <v>103.98078815269416</v>
      </c>
      <c r="F11" s="38">
        <v>49.88</v>
      </c>
      <c r="G11" s="14">
        <f t="shared" si="1"/>
        <v>2.0541779196333598</v>
      </c>
      <c r="H11" s="44">
        <v>104.19529460753697</v>
      </c>
      <c r="I11" s="48">
        <v>100.09</v>
      </c>
      <c r="J11" s="14">
        <f t="shared" si="2"/>
        <v>2.04934747145189</v>
      </c>
    </row>
    <row r="12" spans="1:10" ht="15" customHeight="1" x14ac:dyDescent="0.25">
      <c r="A12" s="12">
        <v>36708</v>
      </c>
      <c r="B12" s="38">
        <v>104.11447582018958</v>
      </c>
      <c r="C12" s="38">
        <v>31.17</v>
      </c>
      <c r="D12" s="14">
        <f t="shared" si="0"/>
        <v>0.38000772897075485</v>
      </c>
      <c r="E12" s="44">
        <v>104.7249970815336</v>
      </c>
      <c r="F12" s="38">
        <v>50.237000000000002</v>
      </c>
      <c r="G12" s="14">
        <f t="shared" si="1"/>
        <v>0.71571772253407051</v>
      </c>
      <c r="H12" s="44">
        <v>105.22590047886739</v>
      </c>
      <c r="I12" s="48">
        <v>101.08</v>
      </c>
      <c r="J12" s="14">
        <f t="shared" si="2"/>
        <v>0.98910980117894454</v>
      </c>
    </row>
    <row r="13" spans="1:10" ht="15" customHeight="1" x14ac:dyDescent="0.25">
      <c r="A13" s="12">
        <v>36739</v>
      </c>
      <c r="B13" s="38">
        <v>103.90404232719401</v>
      </c>
      <c r="C13" s="38">
        <v>31.106999999999999</v>
      </c>
      <c r="D13" s="14">
        <f t="shared" si="0"/>
        <v>-0.20211742059673687</v>
      </c>
      <c r="E13" s="44">
        <v>104.52904290979436</v>
      </c>
      <c r="F13" s="38">
        <v>50.143000000000001</v>
      </c>
      <c r="G13" s="14">
        <f t="shared" si="1"/>
        <v>-0.18711308398192683</v>
      </c>
      <c r="H13" s="44">
        <v>105.04892775348742</v>
      </c>
      <c r="I13" s="48">
        <v>100.91</v>
      </c>
      <c r="J13" s="14">
        <f t="shared" si="2"/>
        <v>-0.16818361693707873</v>
      </c>
    </row>
    <row r="14" spans="1:10" ht="15" customHeight="1" x14ac:dyDescent="0.25">
      <c r="A14" s="12">
        <v>36770</v>
      </c>
      <c r="B14" s="38">
        <v>103.65352626410404</v>
      </c>
      <c r="C14" s="38">
        <v>31.032</v>
      </c>
      <c r="D14" s="14">
        <f t="shared" si="0"/>
        <v>-0.24110328864885844</v>
      </c>
      <c r="E14" s="44">
        <v>104.21218084485432</v>
      </c>
      <c r="F14" s="38">
        <v>49.991</v>
      </c>
      <c r="G14" s="14">
        <f t="shared" si="1"/>
        <v>-0.30313303950700865</v>
      </c>
      <c r="H14" s="44">
        <v>104.67416198209453</v>
      </c>
      <c r="I14" s="48">
        <v>100.55</v>
      </c>
      <c r="J14" s="14">
        <f t="shared" si="2"/>
        <v>-0.35675354276087923</v>
      </c>
    </row>
    <row r="15" spans="1:10" ht="15" customHeight="1" x14ac:dyDescent="0.25">
      <c r="A15" s="12">
        <v>36800</v>
      </c>
      <c r="B15" s="38">
        <v>103.94746511146295</v>
      </c>
      <c r="C15" s="38">
        <v>31.12</v>
      </c>
      <c r="D15" s="14">
        <f t="shared" si="0"/>
        <v>0.28357824181490798</v>
      </c>
      <c r="E15" s="44">
        <v>104.5019428647666</v>
      </c>
      <c r="F15" s="38">
        <v>50.13</v>
      </c>
      <c r="G15" s="14">
        <f t="shared" si="1"/>
        <v>0.27805004900882668</v>
      </c>
      <c r="H15" s="44">
        <v>104.95523631063918</v>
      </c>
      <c r="I15" s="48">
        <v>100.82</v>
      </c>
      <c r="J15" s="14">
        <f t="shared" si="2"/>
        <v>0.26852312282446</v>
      </c>
    </row>
    <row r="16" spans="1:10" ht="15" customHeight="1" x14ac:dyDescent="0.25">
      <c r="A16" s="12">
        <v>36831</v>
      </c>
      <c r="B16" s="38">
        <v>104.54202323452978</v>
      </c>
      <c r="C16" s="39">
        <v>31.297999999999998</v>
      </c>
      <c r="D16" s="14">
        <f t="shared" si="0"/>
        <v>0.57197943444728949</v>
      </c>
      <c r="E16" s="44">
        <v>105.69851408368494</v>
      </c>
      <c r="F16" s="38">
        <v>50.704000000000001</v>
      </c>
      <c r="G16" s="16">
        <f t="shared" si="1"/>
        <v>1.1450229403550782</v>
      </c>
      <c r="H16" s="44">
        <v>106.66250260254007</v>
      </c>
      <c r="I16" s="49">
        <v>102.46</v>
      </c>
      <c r="J16" s="16">
        <f t="shared" si="2"/>
        <v>1.6266613767109694</v>
      </c>
    </row>
    <row r="17" spans="1:10" ht="15" customHeight="1" x14ac:dyDescent="0.25">
      <c r="A17" s="17">
        <v>36861</v>
      </c>
      <c r="B17" s="38">
        <v>104.15789860445851</v>
      </c>
      <c r="C17" s="40">
        <v>31.183</v>
      </c>
      <c r="D17" s="14">
        <f t="shared" si="0"/>
        <v>-0.36743561888937792</v>
      </c>
      <c r="E17" s="44">
        <v>105.20508480229475</v>
      </c>
      <c r="F17" s="38">
        <v>50.467300000000002</v>
      </c>
      <c r="G17" s="18">
        <f t="shared" si="1"/>
        <v>-0.46682707478700181</v>
      </c>
      <c r="H17" s="44">
        <v>106.06912346450136</v>
      </c>
      <c r="I17" s="41">
        <v>101.89</v>
      </c>
      <c r="J17" s="18">
        <f t="shared" si="2"/>
        <v>-0.5563146593792645</v>
      </c>
    </row>
    <row r="18" spans="1:10" s="20" customFormat="1" ht="15" customHeight="1" x14ac:dyDescent="0.25">
      <c r="A18" s="19" t="s">
        <v>21</v>
      </c>
      <c r="B18" s="38"/>
      <c r="C18" s="42"/>
      <c r="D18" s="23">
        <f>((D8/100)+1)*((D9/100)+1)*((D10/100)+1)*((D11/100)+1)*((D12/100)+1)*((D13/100)+1)*((D14/100)+1)*((D15/100)+1)*((D16/100)+1)*((D17/100)+1)-1</f>
        <v>4.1578986044584987E-2</v>
      </c>
      <c r="E18" s="44"/>
      <c r="F18" s="45"/>
      <c r="G18" s="23">
        <f>((G8/100)+1)*((G9/100)+1)*((G10/100)+1)*((G11/100)+1)*((G12/100)+1)*((G13/100)+1)*((G14/100)+1)*((G15/100)+1)*((G16/100)+1)*((G17/100)+1)-1</f>
        <v>5.2050848022947571E-2</v>
      </c>
      <c r="H18" s="50"/>
      <c r="I18" s="45"/>
      <c r="J18" s="23">
        <f>((J8/100)+1)*((J9/100)+1)*((J10/100)+1)*((J11/100)+1)*((J12/100)+1)*((J13/100)+1)*((J14/100)+1)*((J15/100)+1)*((J16/100)+1)*((J17/100)+1)-1</f>
        <v>6.069123464501347E-2</v>
      </c>
    </row>
    <row r="19" spans="1:10" s="20" customFormat="1" ht="14.25" customHeight="1" x14ac:dyDescent="0.25">
      <c r="A19" s="12">
        <v>36892</v>
      </c>
      <c r="B19" s="38">
        <v>104.44181680929381</v>
      </c>
      <c r="C19" s="38">
        <v>31.268000000000001</v>
      </c>
      <c r="D19" s="21">
        <f>((C19/C17)-1)*100</f>
        <v>0.27258442099862279</v>
      </c>
      <c r="E19" s="44">
        <v>105.42542901455897</v>
      </c>
      <c r="F19" s="43">
        <v>50.573</v>
      </c>
      <c r="G19" s="21">
        <f>((F19/F17)-1)*100</f>
        <v>0.20944254992836253</v>
      </c>
      <c r="H19" s="51">
        <v>106.23568602956486</v>
      </c>
      <c r="I19" s="52">
        <v>102.05</v>
      </c>
      <c r="J19" s="21">
        <f>((I19/I17)-1)*100</f>
        <v>0.15703209343409519</v>
      </c>
    </row>
    <row r="20" spans="1:10" ht="15" customHeight="1" x14ac:dyDescent="0.25">
      <c r="A20" s="12">
        <v>36923</v>
      </c>
      <c r="B20" s="38">
        <v>104.7557969416999</v>
      </c>
      <c r="C20" s="43">
        <v>31.361999999999998</v>
      </c>
      <c r="D20" s="21">
        <f t="shared" ref="D20:D30" si="3">((C20/C19)-1)*100</f>
        <v>0.30062683894076514</v>
      </c>
      <c r="E20" s="44">
        <v>105.72561412871269</v>
      </c>
      <c r="F20" s="39">
        <v>50.716999999999999</v>
      </c>
      <c r="G20" s="21">
        <f t="shared" ref="G20:G30" si="4">((F20/F19)-1)*100</f>
        <v>0.28473691495460862</v>
      </c>
      <c r="H20" s="51">
        <v>106.527170518426</v>
      </c>
      <c r="I20" s="53">
        <v>102.33</v>
      </c>
      <c r="J20" s="21">
        <f t="shared" ref="J20:J30" si="5">((I20/I19)-1)*100</f>
        <v>0.27437530622245188</v>
      </c>
    </row>
    <row r="21" spans="1:10" ht="15" customHeight="1" x14ac:dyDescent="0.25">
      <c r="A21" s="12">
        <v>36951</v>
      </c>
      <c r="B21" s="38">
        <v>104.57876559044966</v>
      </c>
      <c r="C21" s="43">
        <v>31.309000000000001</v>
      </c>
      <c r="D21" s="21">
        <f t="shared" si="3"/>
        <v>-0.1689943243415537</v>
      </c>
      <c r="E21" s="44">
        <v>105.49630605540082</v>
      </c>
      <c r="F21" s="39">
        <v>50.606999999999999</v>
      </c>
      <c r="G21" s="21">
        <f t="shared" si="4"/>
        <v>-0.21688980026420834</v>
      </c>
      <c r="H21" s="51">
        <v>106.25650635019781</v>
      </c>
      <c r="I21" s="53">
        <v>102.07</v>
      </c>
      <c r="J21" s="21">
        <f t="shared" si="5"/>
        <v>-0.25407993745725221</v>
      </c>
    </row>
    <row r="22" spans="1:10" ht="15" customHeight="1" x14ac:dyDescent="0.25">
      <c r="A22" s="12">
        <v>36982</v>
      </c>
      <c r="B22" s="38">
        <v>105.15328242846932</v>
      </c>
      <c r="C22" s="43">
        <v>31.481000000000002</v>
      </c>
      <c r="D22" s="21">
        <f t="shared" si="3"/>
        <v>0.54936280302788632</v>
      </c>
      <c r="E22" s="44">
        <v>106.16129946800527</v>
      </c>
      <c r="F22" s="38">
        <v>50.926000000000002</v>
      </c>
      <c r="G22" s="21">
        <f t="shared" si="4"/>
        <v>0.63034758037425753</v>
      </c>
      <c r="H22" s="51">
        <v>106.9956277326671</v>
      </c>
      <c r="I22" s="53">
        <v>102.78</v>
      </c>
      <c r="J22" s="21">
        <f t="shared" si="5"/>
        <v>0.69560105809738371</v>
      </c>
    </row>
    <row r="23" spans="1:10" ht="15" customHeight="1" x14ac:dyDescent="0.25">
      <c r="A23" s="12">
        <v>37012</v>
      </c>
      <c r="B23" s="38">
        <v>109.57906620972537</v>
      </c>
      <c r="C23" s="43">
        <v>32.805999999999997</v>
      </c>
      <c r="D23" s="21">
        <f t="shared" si="3"/>
        <v>4.2088879006384694</v>
      </c>
      <c r="E23" s="44">
        <v>110.62655304104197</v>
      </c>
      <c r="F23" s="38">
        <v>53.067999999999998</v>
      </c>
      <c r="G23" s="21">
        <f t="shared" si="4"/>
        <v>4.2061029729411281</v>
      </c>
      <c r="H23" s="51">
        <v>111.39912554653345</v>
      </c>
      <c r="I23" s="53">
        <v>107.01</v>
      </c>
      <c r="J23" s="21">
        <f t="shared" si="5"/>
        <v>4.1155866900175253</v>
      </c>
    </row>
    <row r="24" spans="1:10" ht="15" customHeight="1" x14ac:dyDescent="0.25">
      <c r="A24" s="12">
        <v>37043</v>
      </c>
      <c r="B24" s="38">
        <v>109.95317019727307</v>
      </c>
      <c r="C24" s="43">
        <v>32.917999999999999</v>
      </c>
      <c r="D24" s="21">
        <f t="shared" si="3"/>
        <v>0.34140096323844737</v>
      </c>
      <c r="E24" s="44">
        <v>111.09767690075547</v>
      </c>
      <c r="F24" s="38">
        <v>53.293999999999997</v>
      </c>
      <c r="G24" s="21">
        <f t="shared" si="4"/>
        <v>0.42586869676641825</v>
      </c>
      <c r="H24" s="51">
        <v>112.04455548615452</v>
      </c>
      <c r="I24" s="53">
        <v>107.63</v>
      </c>
      <c r="J24" s="21">
        <f t="shared" si="5"/>
        <v>0.57938510419586198</v>
      </c>
    </row>
    <row r="25" spans="1:10" ht="15" customHeight="1" x14ac:dyDescent="0.25">
      <c r="A25" s="12">
        <v>37073</v>
      </c>
      <c r="B25" s="38">
        <v>109.75275734680109</v>
      </c>
      <c r="C25" s="43">
        <v>32.857999999999997</v>
      </c>
      <c r="D25" s="21">
        <f t="shared" si="3"/>
        <v>-0.18227109787958273</v>
      </c>
      <c r="E25" s="44">
        <v>111.0538999049414</v>
      </c>
      <c r="F25" s="38">
        <v>53.273000000000003</v>
      </c>
      <c r="G25" s="21">
        <f t="shared" si="4"/>
        <v>-3.9404060494607762E-2</v>
      </c>
      <c r="H25" s="51">
        <v>112.12783676868627</v>
      </c>
      <c r="I25" s="53">
        <v>107.71</v>
      </c>
      <c r="J25" s="21">
        <f t="shared" si="5"/>
        <v>7.4328718758698287E-2</v>
      </c>
    </row>
    <row r="26" spans="1:10" ht="15" customHeight="1" x14ac:dyDescent="0.25">
      <c r="A26" s="12">
        <v>37104</v>
      </c>
      <c r="B26" s="38">
        <v>109.74941713262656</v>
      </c>
      <c r="C26" s="43">
        <v>32.856999999999999</v>
      </c>
      <c r="D26" s="21">
        <f t="shared" si="3"/>
        <v>-3.0433988678524315E-3</v>
      </c>
      <c r="E26" s="44">
        <v>111.01429214682389</v>
      </c>
      <c r="F26" s="38">
        <v>53.253999999999998</v>
      </c>
      <c r="G26" s="21">
        <f t="shared" si="4"/>
        <v>-3.5665346423152666E-2</v>
      </c>
      <c r="H26" s="51">
        <v>112.06225275869252</v>
      </c>
      <c r="I26" s="53">
        <v>107.64700000000001</v>
      </c>
      <c r="J26" s="21">
        <f t="shared" si="5"/>
        <v>-5.8490390864351927E-2</v>
      </c>
    </row>
    <row r="27" spans="1:10" ht="15" customHeight="1" x14ac:dyDescent="0.25">
      <c r="A27" s="12">
        <v>37135</v>
      </c>
      <c r="B27" s="38">
        <v>111.23581244029369</v>
      </c>
      <c r="C27" s="43">
        <v>33.302</v>
      </c>
      <c r="D27" s="21">
        <f t="shared" si="3"/>
        <v>1.3543537145813689</v>
      </c>
      <c r="E27" s="44">
        <v>112.67781798775913</v>
      </c>
      <c r="F27" s="38">
        <v>54.052</v>
      </c>
      <c r="G27" s="21">
        <f t="shared" si="4"/>
        <v>1.4984789874938897</v>
      </c>
      <c r="H27" s="51">
        <v>113.86633354153658</v>
      </c>
      <c r="I27" s="51">
        <v>109.38</v>
      </c>
      <c r="J27" s="21">
        <f t="shared" si="5"/>
        <v>1.6098915901046951</v>
      </c>
    </row>
    <row r="28" spans="1:10" ht="15" customHeight="1" x14ac:dyDescent="0.25">
      <c r="A28" s="12">
        <v>37165</v>
      </c>
      <c r="B28" s="38">
        <v>110.83498673934976</v>
      </c>
      <c r="C28" s="43">
        <v>33.182000000000002</v>
      </c>
      <c r="D28" s="21">
        <f t="shared" si="3"/>
        <v>-0.36033871839528109</v>
      </c>
      <c r="E28" s="44">
        <v>112.34427897203277</v>
      </c>
      <c r="F28" s="38">
        <v>53.892000000000003</v>
      </c>
      <c r="G28" s="21">
        <f t="shared" si="4"/>
        <v>-0.29601124842743021</v>
      </c>
      <c r="H28" s="51">
        <v>113.5956693733084</v>
      </c>
      <c r="I28" s="51">
        <v>109.12</v>
      </c>
      <c r="J28" s="21">
        <f t="shared" si="5"/>
        <v>-0.23770341927225047</v>
      </c>
    </row>
    <row r="29" spans="1:10" ht="15" customHeight="1" x14ac:dyDescent="0.25">
      <c r="A29" s="12">
        <v>37196</v>
      </c>
      <c r="B29" s="38">
        <v>110.75148138498642</v>
      </c>
      <c r="C29" s="43">
        <v>33.156999999999996</v>
      </c>
      <c r="D29" s="21">
        <f t="shared" si="3"/>
        <v>-7.5342052920279734E-2</v>
      </c>
      <c r="E29" s="44">
        <v>112.33802511548789</v>
      </c>
      <c r="F29" s="38">
        <v>53.889000000000003</v>
      </c>
      <c r="G29" s="21">
        <f t="shared" si="4"/>
        <v>-5.5666889334227143E-3</v>
      </c>
      <c r="H29" s="51">
        <v>113.6581303352072</v>
      </c>
      <c r="I29" s="53">
        <v>109.18</v>
      </c>
      <c r="J29" s="21">
        <f t="shared" si="5"/>
        <v>5.498533724339616E-2</v>
      </c>
    </row>
    <row r="30" spans="1:10" ht="15" customHeight="1" x14ac:dyDescent="0.25">
      <c r="A30" s="12">
        <v>37226</v>
      </c>
      <c r="B30" s="38">
        <v>110.49762510772194</v>
      </c>
      <c r="C30" s="43">
        <v>33.081000000000003</v>
      </c>
      <c r="D30" s="21">
        <f t="shared" si="3"/>
        <v>-0.2292125343064666</v>
      </c>
      <c r="E30" s="44">
        <v>112.0107399563064</v>
      </c>
      <c r="F30" s="38">
        <v>53.731999999999999</v>
      </c>
      <c r="G30" s="21">
        <f t="shared" si="4"/>
        <v>-0.29133960548535232</v>
      </c>
      <c r="H30" s="51">
        <v>113.26254424318137</v>
      </c>
      <c r="I30" s="51">
        <v>108.8</v>
      </c>
      <c r="J30" s="21">
        <f t="shared" si="5"/>
        <v>-0.34804909324053224</v>
      </c>
    </row>
    <row r="31" spans="1:10" ht="15" customHeight="1" x14ac:dyDescent="0.25">
      <c r="A31" s="22" t="s">
        <v>22</v>
      </c>
      <c r="B31" s="38"/>
      <c r="C31" s="38"/>
      <c r="D31" s="23">
        <f>((D19/100)+1)*((D20/100)+1)*((D21/100)+1)*((D22/100)+1)*((D23/100)+1)*((D24/100)+1)*((D25/100)+1)*((D26/100)+1)*((D27/100)+1)*((D28/100)+1)*((D29/100)+1)*((D30/100)+1)-1</f>
        <v>6.0866497771221661E-2</v>
      </c>
      <c r="E31" s="44"/>
      <c r="F31" s="45"/>
      <c r="G31" s="23">
        <f>((G19/100)+1)*((G20/100)+1)*((G21/100)+1)*((G22/100)+1)*((G23/100)+1)*((G24/100)+1)*((G25/100)+1)*((G26/100)+1)*((G27/100)+1)*((G28/100)+1)*((G29/100)+1)*((G30/100)+1)-1</f>
        <v>6.4689412748452968E-2</v>
      </c>
      <c r="H31" s="47"/>
      <c r="I31" s="45"/>
      <c r="J31" s="23">
        <f>((J19/100)+1)*((J20/100)+1)*((J21/100)+1)*((J22/100)+1)*((J23/100)+1)*((J24/100)+1)*((J25/100)+1)*((J26/100)+1)*((J27/100)+1)*((J28/100)+1)*((J29/100)+1)*((J30/100)+1)-1</f>
        <v>6.7818235351849721E-2</v>
      </c>
    </row>
    <row r="32" spans="1:10" ht="15" customHeight="1" x14ac:dyDescent="0.25">
      <c r="A32" s="12">
        <v>37257</v>
      </c>
      <c r="B32" s="38">
        <v>111.13894622923226</v>
      </c>
      <c r="C32" s="43">
        <v>33.273000000000003</v>
      </c>
      <c r="D32" s="24">
        <f>((C32/C30)-1)*100</f>
        <v>0.58039357939603242</v>
      </c>
      <c r="E32" s="44">
        <v>112.73201807781467</v>
      </c>
      <c r="F32" s="43">
        <v>54.078000000000003</v>
      </c>
      <c r="G32" s="24">
        <f>((F32/F30)-1)*100</f>
        <v>0.6439365741085501</v>
      </c>
      <c r="H32" s="44">
        <v>114.05371642723301</v>
      </c>
      <c r="I32" s="53">
        <v>109.56</v>
      </c>
      <c r="J32" s="24">
        <f>((I32/I30)-1)*100</f>
        <v>0.6985294117647145</v>
      </c>
    </row>
    <row r="33" spans="1:10" s="55" customFormat="1" ht="15" customHeight="1" x14ac:dyDescent="0.25">
      <c r="A33" s="73" t="s">
        <v>47</v>
      </c>
      <c r="B33" s="79">
        <v>1.0006616342365644</v>
      </c>
      <c r="C33" s="43">
        <v>33.250999999999998</v>
      </c>
      <c r="D33" s="63"/>
      <c r="E33" s="80">
        <v>1.000666148551127</v>
      </c>
      <c r="F33" s="43">
        <v>54.042000000000002</v>
      </c>
      <c r="G33" s="63"/>
      <c r="H33" s="80">
        <v>1.0006850253459378</v>
      </c>
      <c r="I33" s="51">
        <v>109.485</v>
      </c>
      <c r="J33" s="63"/>
    </row>
    <row r="34" spans="1:10" ht="15" customHeight="1" x14ac:dyDescent="0.25">
      <c r="A34" s="12">
        <v>37288</v>
      </c>
      <c r="B34" s="43">
        <v>111.44979167746894</v>
      </c>
      <c r="C34" s="38">
        <v>33.344000000000001</v>
      </c>
      <c r="D34" s="24">
        <f>((C34/C32)-1)*100</f>
        <v>0.21338622907460802</v>
      </c>
      <c r="E34" s="44">
        <v>113.12210148295422</v>
      </c>
      <c r="F34" s="38">
        <v>54.228999999999999</v>
      </c>
      <c r="G34" s="24">
        <f>((F34/F32)-1)*100</f>
        <v>0.27922630274788141</v>
      </c>
      <c r="H34" s="44">
        <v>114.50999379669115</v>
      </c>
      <c r="I34" s="47">
        <v>109.923</v>
      </c>
      <c r="J34" s="24">
        <f>((I34/I32)-1)*100</f>
        <v>0.33132530120481007</v>
      </c>
    </row>
    <row r="35" spans="1:10" ht="15" customHeight="1" x14ac:dyDescent="0.25">
      <c r="A35" s="12">
        <v>37316</v>
      </c>
      <c r="B35" s="43">
        <v>111.376258345628</v>
      </c>
      <c r="C35" s="38">
        <v>33.322000000000003</v>
      </c>
      <c r="D35" s="21">
        <f t="shared" ref="D35:D44" si="6">((C35/C34)-1)*100</f>
        <v>-6.5978886756234978E-2</v>
      </c>
      <c r="E35" s="44">
        <v>113.1471335731236</v>
      </c>
      <c r="F35" s="38">
        <v>54.241</v>
      </c>
      <c r="G35" s="24">
        <f t="shared" ref="G35:G44" si="7">((F35/F34)-1)*100</f>
        <v>2.2128381493291549E-2</v>
      </c>
      <c r="H35" s="44">
        <v>114.62145881617067</v>
      </c>
      <c r="I35" s="48">
        <v>110.03</v>
      </c>
      <c r="J35" s="24">
        <f t="shared" ref="J35:J44" si="8">((I35/I34)-1)*100</f>
        <v>9.7340865878847715E-2</v>
      </c>
    </row>
    <row r="36" spans="1:10" ht="15" customHeight="1" x14ac:dyDescent="0.25">
      <c r="A36" s="12">
        <v>37347</v>
      </c>
      <c r="B36" s="43">
        <v>111.65033712794424</v>
      </c>
      <c r="C36" s="38">
        <v>33.404000000000003</v>
      </c>
      <c r="D36" s="24">
        <f t="shared" si="6"/>
        <v>0.24608366844727225</v>
      </c>
      <c r="E36" s="44">
        <v>113.71661362447706</v>
      </c>
      <c r="F36" s="38">
        <v>54.514000000000003</v>
      </c>
      <c r="G36" s="24">
        <f t="shared" si="7"/>
        <v>0.50330930476945035</v>
      </c>
      <c r="H36" s="44">
        <v>115.43400755630167</v>
      </c>
      <c r="I36" s="48">
        <v>110.81</v>
      </c>
      <c r="J36" s="24">
        <f t="shared" si="8"/>
        <v>0.70889757338907788</v>
      </c>
    </row>
    <row r="37" spans="1:10" ht="15" customHeight="1" x14ac:dyDescent="0.25">
      <c r="A37" s="12">
        <v>37377</v>
      </c>
      <c r="B37" s="43">
        <v>116.60046733050935</v>
      </c>
      <c r="C37" s="38">
        <v>34.884999999999998</v>
      </c>
      <c r="D37" s="24">
        <f t="shared" si="6"/>
        <v>4.4336007663752675</v>
      </c>
      <c r="E37" s="44">
        <v>118.78978389880528</v>
      </c>
      <c r="F37" s="38">
        <v>56.945999999999998</v>
      </c>
      <c r="G37" s="24">
        <f t="shared" si="7"/>
        <v>4.4612393146714613</v>
      </c>
      <c r="H37" s="44">
        <v>120.6114014517517</v>
      </c>
      <c r="I37" s="48">
        <v>115.78</v>
      </c>
      <c r="J37" s="24">
        <f t="shared" si="8"/>
        <v>4.4851547694251481</v>
      </c>
    </row>
    <row r="38" spans="1:10" ht="15" customHeight="1" x14ac:dyDescent="0.25">
      <c r="A38" s="12">
        <v>37408</v>
      </c>
      <c r="B38" s="43">
        <v>116.6405764206044</v>
      </c>
      <c r="C38" s="38">
        <v>34.896999999999998</v>
      </c>
      <c r="D38" s="24">
        <f t="shared" si="6"/>
        <v>3.4398738712915211E-2</v>
      </c>
      <c r="E38" s="44">
        <v>118.83984807914403</v>
      </c>
      <c r="F38" s="38">
        <v>56.97</v>
      </c>
      <c r="G38" s="24">
        <f t="shared" si="7"/>
        <v>4.2145190180176151E-2</v>
      </c>
      <c r="H38" s="44">
        <v>120.66348790945239</v>
      </c>
      <c r="I38" s="48">
        <v>115.83</v>
      </c>
      <c r="J38" s="24">
        <f t="shared" si="8"/>
        <v>4.3185351528762794E-2</v>
      </c>
    </row>
    <row r="39" spans="1:10" ht="15" customHeight="1" x14ac:dyDescent="0.25">
      <c r="A39" s="12">
        <v>37438</v>
      </c>
      <c r="B39" s="43">
        <v>117.268952165427</v>
      </c>
      <c r="C39" s="38">
        <v>35.085000000000001</v>
      </c>
      <c r="D39" s="24">
        <f t="shared" si="6"/>
        <v>0.53872825744334385</v>
      </c>
      <c r="E39" s="44">
        <v>119.87242179863108</v>
      </c>
      <c r="F39" s="38">
        <v>57.465000000000003</v>
      </c>
      <c r="G39" s="24">
        <f t="shared" si="7"/>
        <v>0.86887835703002292</v>
      </c>
      <c r="H39" s="44">
        <v>122.03440347613494</v>
      </c>
      <c r="I39" s="48">
        <v>117.146</v>
      </c>
      <c r="J39" s="24">
        <f t="shared" si="8"/>
        <v>1.13614780281448</v>
      </c>
    </row>
    <row r="40" spans="1:10" ht="15" customHeight="1" x14ac:dyDescent="0.25">
      <c r="A40" s="12">
        <v>37469</v>
      </c>
      <c r="B40" s="43">
        <v>117.37925216318843</v>
      </c>
      <c r="C40" s="38">
        <v>35.118000000000002</v>
      </c>
      <c r="D40" s="24">
        <f t="shared" si="6"/>
        <v>9.4057289439941627E-2</v>
      </c>
      <c r="E40" s="44">
        <v>120.04973243733086</v>
      </c>
      <c r="F40" s="38">
        <v>57.55</v>
      </c>
      <c r="G40" s="24">
        <f t="shared" si="7"/>
        <v>0.14791612285738331</v>
      </c>
      <c r="H40" s="44">
        <v>122.26566734832606</v>
      </c>
      <c r="I40" s="48">
        <v>117.36799999999999</v>
      </c>
      <c r="J40" s="24">
        <f t="shared" si="8"/>
        <v>0.18950711078482563</v>
      </c>
    </row>
    <row r="41" spans="1:10" ht="15" customHeight="1" x14ac:dyDescent="0.25">
      <c r="A41" s="12">
        <v>37500</v>
      </c>
      <c r="B41" s="43">
        <v>117.56642791696534</v>
      </c>
      <c r="C41" s="38">
        <v>35.173999999999999</v>
      </c>
      <c r="D41" s="24">
        <f t="shared" si="6"/>
        <v>0.15946238396262746</v>
      </c>
      <c r="E41" s="44">
        <v>120.30631136156704</v>
      </c>
      <c r="F41" s="38">
        <v>57.673000000000002</v>
      </c>
      <c r="G41" s="24">
        <f t="shared" si="7"/>
        <v>0.21372719374457283</v>
      </c>
      <c r="H41" s="44">
        <v>122.59485376099454</v>
      </c>
      <c r="I41" s="44">
        <v>117.684</v>
      </c>
      <c r="J41" s="24">
        <f t="shared" si="8"/>
        <v>0.26923863403993664</v>
      </c>
    </row>
    <row r="42" spans="1:10" ht="15" customHeight="1" x14ac:dyDescent="0.25">
      <c r="A42" s="12">
        <v>37530</v>
      </c>
      <c r="B42" s="43">
        <v>118.63600365283355</v>
      </c>
      <c r="C42" s="38">
        <v>35.494</v>
      </c>
      <c r="D42" s="24">
        <f t="shared" si="6"/>
        <v>0.90976289304600666</v>
      </c>
      <c r="E42" s="44">
        <v>121.52245374229622</v>
      </c>
      <c r="F42" s="38">
        <v>58.256</v>
      </c>
      <c r="G42" s="24">
        <f t="shared" si="7"/>
        <v>1.0108716383749661</v>
      </c>
      <c r="H42" s="44">
        <v>123.91784978659243</v>
      </c>
      <c r="I42" s="44">
        <v>118.95399999999999</v>
      </c>
      <c r="J42" s="24">
        <f t="shared" si="8"/>
        <v>1.079161143400964</v>
      </c>
    </row>
    <row r="43" spans="1:10" ht="15" customHeight="1" x14ac:dyDescent="0.25">
      <c r="A43" s="12">
        <v>37561</v>
      </c>
      <c r="B43" s="43">
        <v>119.96628847431968</v>
      </c>
      <c r="C43" s="38">
        <v>35.892000000000003</v>
      </c>
      <c r="D43" s="25">
        <f t="shared" si="6"/>
        <v>1.1213162788076936</v>
      </c>
      <c r="E43" s="44">
        <v>123.94639447369809</v>
      </c>
      <c r="F43" s="38">
        <v>59.417999999999999</v>
      </c>
      <c r="G43" s="24">
        <f t="shared" si="7"/>
        <v>1.9946443284811766</v>
      </c>
      <c r="H43" s="44">
        <v>127.23679887128134</v>
      </c>
      <c r="I43" s="44">
        <v>122.14</v>
      </c>
      <c r="J43" s="24">
        <f t="shared" si="8"/>
        <v>2.6783462514921696</v>
      </c>
    </row>
    <row r="44" spans="1:10" ht="15" customHeight="1" x14ac:dyDescent="0.25">
      <c r="A44" s="12">
        <v>37591</v>
      </c>
      <c r="B44" s="43">
        <v>120.30721574012766</v>
      </c>
      <c r="C44" s="38">
        <v>35.994</v>
      </c>
      <c r="D44" s="24">
        <f t="shared" si="6"/>
        <v>0.28418589100633884</v>
      </c>
      <c r="E44" s="44">
        <v>124.71821725392073</v>
      </c>
      <c r="F44" s="38">
        <v>59.787999999999997</v>
      </c>
      <c r="G44" s="24">
        <f t="shared" si="7"/>
        <v>0.62270692382779824</v>
      </c>
      <c r="H44" s="44">
        <v>128.36186635761655</v>
      </c>
      <c r="I44" s="44">
        <v>123.22</v>
      </c>
      <c r="J44" s="24">
        <f t="shared" si="8"/>
        <v>0.88423121008678329</v>
      </c>
    </row>
    <row r="45" spans="1:10" ht="15" customHeight="1" x14ac:dyDescent="0.25">
      <c r="A45" s="26" t="s">
        <v>23</v>
      </c>
      <c r="B45" s="43"/>
      <c r="C45" s="38"/>
      <c r="D45" s="23">
        <f>((D33/100)+1)*((D34/100)+1)*((D35/100)+1)*((D36/100)+1)*((D37/100)+1)*((D38/100)+1)*((D39/100)+1)*((D40/100)+1)*((D41/100)+1)*((D42/100)+1)*((D43/100)+1)*((D44/100)+1)-1</f>
        <v>8.1778018212965264E-2</v>
      </c>
      <c r="E45" s="44"/>
      <c r="F45" s="44"/>
      <c r="G45" s="23">
        <f>((G33/100)+1)*((G34/100)+1)*((G35/100)+1)*((G36/100)+1)*((G37/100)+1)*((G38/100)+1)*((G39/100)+1)*((G40/100)+1)*((G41/100)+1)*((G42/100)+1)*((G43/100)+1)*((G44/100)+1)-1</f>
        <v>0.10558822441658311</v>
      </c>
      <c r="H45" s="44"/>
      <c r="I45" s="47"/>
      <c r="J45" s="23">
        <f>((J33/100)+1)*((J34/100)+1)*((J35/100)+1)*((J36/100)+1)*((J37/100)+1)*((J38/100)+1)*((J39/100)+1)*((J40/100)+1)*((J41/100)+1)*((J42/100)+1)*((J43/100)+1)*((J44/100)+1)-1</f>
        <v>0.12468054034319098</v>
      </c>
    </row>
    <row r="46" spans="1:10" ht="15" customHeight="1" x14ac:dyDescent="0.25">
      <c r="A46" s="12">
        <v>37622</v>
      </c>
      <c r="B46" s="43">
        <v>121.77788237694647</v>
      </c>
      <c r="C46" s="38">
        <v>36.433999999999997</v>
      </c>
      <c r="D46" s="27">
        <f>((C46/C44)-1)*100</f>
        <v>1.2224259598822007</v>
      </c>
      <c r="E46" s="44">
        <v>126.97110536916517</v>
      </c>
      <c r="F46" s="44">
        <v>60.868000000000002</v>
      </c>
      <c r="G46" s="27">
        <f>((F46/F44)-1)*100</f>
        <v>1.8063825516826171</v>
      </c>
      <c r="H46" s="44">
        <v>131.2703741556239</v>
      </c>
      <c r="I46" s="47">
        <v>126.012</v>
      </c>
      <c r="J46" s="27">
        <f>((I46/I44)-1)*100</f>
        <v>2.2658659308553819</v>
      </c>
    </row>
    <row r="47" spans="1:10" ht="15" customHeight="1" x14ac:dyDescent="0.25">
      <c r="A47" s="12">
        <v>37653</v>
      </c>
      <c r="B47" s="43">
        <v>122.99452477649658</v>
      </c>
      <c r="C47" s="38">
        <v>36.798000000000002</v>
      </c>
      <c r="D47" s="27">
        <f t="shared" ref="D47:D52" si="9">((C47/C46)-1)*100</f>
        <v>0.99906680573091933</v>
      </c>
      <c r="E47" s="44">
        <v>128.41253656141879</v>
      </c>
      <c r="F47" s="44">
        <v>61.558999999999997</v>
      </c>
      <c r="G47" s="27">
        <f t="shared" ref="G47:G52" si="10">((F47/F46)-1)*100</f>
        <v>1.1352434776894293</v>
      </c>
      <c r="H47" s="44">
        <v>132.90276373996397</v>
      </c>
      <c r="I47" s="47">
        <v>127.57899999999999</v>
      </c>
      <c r="J47" s="27">
        <f t="shared" ref="J47:J57" si="11">((I47/I46)-1)*100</f>
        <v>1.2435323619972571</v>
      </c>
    </row>
    <row r="48" spans="1:10" ht="15" customHeight="1" x14ac:dyDescent="0.25">
      <c r="A48" s="12">
        <v>37681</v>
      </c>
      <c r="B48" s="43">
        <v>124.10420960245987</v>
      </c>
      <c r="C48" s="38">
        <v>37.130000000000003</v>
      </c>
      <c r="D48" s="27">
        <f t="shared" si="9"/>
        <v>0.90222294689930038</v>
      </c>
      <c r="E48" s="44">
        <v>129.7037752126561</v>
      </c>
      <c r="F48" s="44">
        <v>62.177999999999997</v>
      </c>
      <c r="G48" s="27">
        <f t="shared" si="10"/>
        <v>1.0055394012248309</v>
      </c>
      <c r="H48" s="44">
        <v>134.34347515996546</v>
      </c>
      <c r="I48" s="47">
        <v>128.96199999999999</v>
      </c>
      <c r="J48" s="27">
        <f t="shared" si="11"/>
        <v>1.0840342062565123</v>
      </c>
    </row>
    <row r="49" spans="1:10" ht="15" customHeight="1" x14ac:dyDescent="0.25">
      <c r="A49" s="12">
        <v>37712</v>
      </c>
      <c r="B49" s="43">
        <v>124.00727930139681</v>
      </c>
      <c r="C49" s="38">
        <v>37.100999999999999</v>
      </c>
      <c r="D49" s="27">
        <f t="shared" si="9"/>
        <v>-7.8103959062758577E-2</v>
      </c>
      <c r="E49" s="44">
        <v>129.5807007693233</v>
      </c>
      <c r="F49" s="44">
        <v>62.119</v>
      </c>
      <c r="G49" s="27">
        <f t="shared" si="10"/>
        <v>-9.4888867445075409E-2</v>
      </c>
      <c r="H49" s="44">
        <v>134.20492518248162</v>
      </c>
      <c r="I49" s="47">
        <v>128.82900000000001</v>
      </c>
      <c r="J49" s="27">
        <f t="shared" si="11"/>
        <v>-0.10313115491383806</v>
      </c>
    </row>
    <row r="50" spans="1:10" ht="15" customHeight="1" x14ac:dyDescent="0.25">
      <c r="A50" s="12">
        <v>37742</v>
      </c>
      <c r="B50" s="43">
        <v>128.59642769310639</v>
      </c>
      <c r="C50" s="38">
        <v>38.473999999999997</v>
      </c>
      <c r="D50" s="27">
        <f t="shared" si="9"/>
        <v>3.7007088757715412</v>
      </c>
      <c r="E50" s="44">
        <v>133.74437176749726</v>
      </c>
      <c r="F50" s="44">
        <v>64.114999999999995</v>
      </c>
      <c r="G50" s="27">
        <f t="shared" si="10"/>
        <v>3.2131875915581309</v>
      </c>
      <c r="H50" s="44">
        <v>138.01973734448123</v>
      </c>
      <c r="I50" s="47">
        <v>132.49100000000001</v>
      </c>
      <c r="J50" s="27">
        <f t="shared" si="11"/>
        <v>2.8425276917464215</v>
      </c>
    </row>
    <row r="51" spans="1:10" ht="15" customHeight="1" x14ac:dyDescent="0.25">
      <c r="A51" s="12">
        <v>37773</v>
      </c>
      <c r="B51" s="43">
        <v>128.24547315477466</v>
      </c>
      <c r="C51" s="38">
        <v>38.369</v>
      </c>
      <c r="D51" s="27">
        <f t="shared" si="9"/>
        <v>-0.27291157664915966</v>
      </c>
      <c r="E51" s="44">
        <v>133.27293406930724</v>
      </c>
      <c r="F51" s="44">
        <v>63.889000000000003</v>
      </c>
      <c r="G51" s="27">
        <f t="shared" si="10"/>
        <v>-0.3524916166263603</v>
      </c>
      <c r="H51" s="44">
        <v>137.44366112231143</v>
      </c>
      <c r="I51" s="47">
        <v>131.93799999999999</v>
      </c>
      <c r="J51" s="27">
        <f t="shared" si="11"/>
        <v>-0.41738684137038184</v>
      </c>
    </row>
    <row r="52" spans="1:10" ht="15.75" customHeight="1" x14ac:dyDescent="0.25">
      <c r="A52" s="12">
        <v>37803</v>
      </c>
      <c r="B52" s="43">
        <v>132.77111548716707</v>
      </c>
      <c r="C52" s="38">
        <v>39.722999999999999</v>
      </c>
      <c r="D52" s="27">
        <f t="shared" si="9"/>
        <v>3.5288905105684165</v>
      </c>
      <c r="E52" s="44">
        <v>137.88301067550188</v>
      </c>
      <c r="F52" s="44">
        <v>66.099000000000004</v>
      </c>
      <c r="G52" s="27">
        <f t="shared" si="10"/>
        <v>3.4591244189140502</v>
      </c>
      <c r="H52" s="44">
        <v>142.13144231537484</v>
      </c>
      <c r="I52" s="47">
        <v>136.43799999999999</v>
      </c>
      <c r="J52" s="27">
        <f t="shared" si="11"/>
        <v>3.4106929012111653</v>
      </c>
    </row>
    <row r="53" spans="1:10" ht="15.75" customHeight="1" x14ac:dyDescent="0.25">
      <c r="A53" s="12">
        <v>37834</v>
      </c>
      <c r="B53" s="43">
        <v>133.84737607138447</v>
      </c>
      <c r="C53" s="38">
        <v>40.045000000000002</v>
      </c>
      <c r="D53" s="27">
        <f>((C53/C52)-1)*100</f>
        <v>0.81061349847695308</v>
      </c>
      <c r="E53" s="44">
        <v>139.08455100363224</v>
      </c>
      <c r="F53" s="44">
        <v>66.674999999999997</v>
      </c>
      <c r="G53" s="27">
        <f>((F53/F52)-1)*100</f>
        <v>0.87142014251349043</v>
      </c>
      <c r="H53" s="44">
        <v>143.43152029958443</v>
      </c>
      <c r="I53" s="47">
        <v>137.68600000000001</v>
      </c>
      <c r="J53" s="27">
        <f t="shared" si="11"/>
        <v>0.91470118295491343</v>
      </c>
    </row>
    <row r="54" spans="1:10" ht="15.75" customHeight="1" x14ac:dyDescent="0.25">
      <c r="A54" s="12">
        <v>37865</v>
      </c>
      <c r="B54" s="43">
        <v>134.18830333719248</v>
      </c>
      <c r="C54" s="38">
        <v>40.146999999999998</v>
      </c>
      <c r="D54" s="27">
        <f>((C54/C53)-1)*100</f>
        <v>0.25471344737169055</v>
      </c>
      <c r="E54" s="44">
        <v>139.33069989029784</v>
      </c>
      <c r="F54" s="44">
        <v>66.793000000000006</v>
      </c>
      <c r="G54" s="27">
        <f>((F54/F53)-1)*100</f>
        <v>0.17697787776529417</v>
      </c>
      <c r="H54" s="44">
        <v>143.60236388084274</v>
      </c>
      <c r="I54" s="47">
        <v>137.85</v>
      </c>
      <c r="J54" s="27">
        <f t="shared" si="11"/>
        <v>0.11911160176052427</v>
      </c>
    </row>
    <row r="55" spans="1:10" ht="15.75" customHeight="1" x14ac:dyDescent="0.25">
      <c r="A55" s="12">
        <v>37895</v>
      </c>
      <c r="B55" s="43">
        <v>136.07008814748562</v>
      </c>
      <c r="C55" s="38">
        <v>40.71</v>
      </c>
      <c r="D55" s="27">
        <f>((C55/C54)-1)*100</f>
        <v>1.4023463770642897</v>
      </c>
      <c r="E55" s="44">
        <v>141.52726580266116</v>
      </c>
      <c r="F55" s="44">
        <v>67.846000000000004</v>
      </c>
      <c r="G55" s="27">
        <f>((F55/F54)-1)*100</f>
        <v>1.5765125087958243</v>
      </c>
      <c r="H55" s="44">
        <v>146.06084468431601</v>
      </c>
      <c r="I55" s="47">
        <v>140.21</v>
      </c>
      <c r="J55" s="27">
        <f t="shared" si="11"/>
        <v>1.7120058034095109</v>
      </c>
    </row>
    <row r="56" spans="1:10" ht="15.75" customHeight="1" x14ac:dyDescent="0.25">
      <c r="A56" s="12">
        <v>37926</v>
      </c>
      <c r="B56" s="43">
        <v>136.24723662873879</v>
      </c>
      <c r="C56" s="38">
        <v>40.762999999999998</v>
      </c>
      <c r="D56" s="27">
        <f>((C56/C55)-1)*100</f>
        <v>0.13018914271676341</v>
      </c>
      <c r="E56" s="44">
        <v>141.72960853153035</v>
      </c>
      <c r="F56" s="44">
        <v>67.942999999999998</v>
      </c>
      <c r="G56" s="27">
        <f>((F56/F55)-1)*100</f>
        <v>0.14297084573886565</v>
      </c>
      <c r="H56" s="44">
        <v>146.27960780665893</v>
      </c>
      <c r="I56" s="47">
        <v>140.41999999999999</v>
      </c>
      <c r="J56" s="27">
        <f t="shared" si="11"/>
        <v>0.14977533699449541</v>
      </c>
    </row>
    <row r="57" spans="1:10" ht="15.75" customHeight="1" x14ac:dyDescent="0.25">
      <c r="A57" s="12">
        <v>37956</v>
      </c>
      <c r="B57" s="43">
        <v>134.99716998744282</v>
      </c>
      <c r="C57" s="38">
        <v>40.389000000000003</v>
      </c>
      <c r="D57" s="27">
        <f>((C57/C56)-1)*100</f>
        <v>-0.91749871206729949</v>
      </c>
      <c r="E57" s="44">
        <v>140.1859629710851</v>
      </c>
      <c r="F57" s="44">
        <v>67.203000000000003</v>
      </c>
      <c r="G57" s="27">
        <f>((F57/F56)-1)*100</f>
        <v>-1.0891482566268706</v>
      </c>
      <c r="H57" s="44">
        <v>144.4930423075248</v>
      </c>
      <c r="I57" s="47">
        <v>138.70500000000001</v>
      </c>
      <c r="J57" s="27">
        <f t="shared" si="11"/>
        <v>-1.2213359920239086</v>
      </c>
    </row>
    <row r="58" spans="1:10" ht="15" customHeight="1" x14ac:dyDescent="0.25">
      <c r="A58" s="26" t="s">
        <v>27</v>
      </c>
      <c r="B58" s="43"/>
      <c r="C58" s="41"/>
      <c r="D58" s="23">
        <f>((D46/100)+1)*((D47/100)+1)*((D48/100)+1)*((D49/100)+1)*((D50/100)+1)*((D51/100)+1)*((D52/100)+1)*((D53/100)+1)*((D54/100)+1)*((D55/100)+1)*((D56/100)+1)*((D57/100)+1)-1</f>
        <v>0.12210368394732463</v>
      </c>
      <c r="E58" s="44"/>
      <c r="F58" s="46"/>
      <c r="G58" s="23">
        <f>((G46/100)+1)*((G47/100)+1)*((G48/100)+1)*((G49/100)+1)*((G50/100)+1)*((G51/100)+1)*((G52/100)+1)*((G53/100)+1)*((G54/100)+1)*((G55/100)+1)*((G56/100)+1)*((G57/100)+1)-1</f>
        <v>0.12402154278450528</v>
      </c>
      <c r="H58" s="44"/>
      <c r="I58" s="46"/>
      <c r="J58" s="23">
        <f>((J46/100)+1)*((J47/100)+1)*((J48/100)+1)*((J49/100)+1)*((J50/100)+1)*((J51/100)+1)*((J52/100)+1)*((J53/100)+1)*((J54/100)+1)*((J55/100)+1)*((J56/100)+1)*((J57/100)+1)-1</f>
        <v>0.12566953416653126</v>
      </c>
    </row>
    <row r="59" spans="1:10" ht="15" customHeight="1" x14ac:dyDescent="0.25">
      <c r="A59" s="12">
        <v>37987</v>
      </c>
      <c r="B59" s="43">
        <v>136.29068814300845</v>
      </c>
      <c r="C59" s="38">
        <v>40.776000000000003</v>
      </c>
      <c r="D59" s="28">
        <f>((C59/C57)-1)*100</f>
        <v>0.95818168313155372</v>
      </c>
      <c r="E59" s="44">
        <v>141.63573819339516</v>
      </c>
      <c r="F59" s="47">
        <v>67.897999999999996</v>
      </c>
      <c r="G59" s="28">
        <f>((F59/F57)-1)*100</f>
        <v>1.0341800217252173</v>
      </c>
      <c r="H59" s="44">
        <v>146.07334543416417</v>
      </c>
      <c r="I59" s="47">
        <v>140.22200000000001</v>
      </c>
      <c r="J59" s="28">
        <f>((I59/I57)-1)*100</f>
        <v>1.0936880429688767</v>
      </c>
    </row>
    <row r="60" spans="1:10" ht="15" customHeight="1" x14ac:dyDescent="0.25">
      <c r="A60" s="12">
        <v>38018</v>
      </c>
      <c r="B60" s="43">
        <v>137.2633335778136</v>
      </c>
      <c r="C60" s="38">
        <v>41.067</v>
      </c>
      <c r="D60" s="28">
        <f t="shared" ref="D60:D68" si="12">((C60/C59)-1)*100</f>
        <v>0.71365509123013648</v>
      </c>
      <c r="E60" s="44">
        <v>142.8873427018643</v>
      </c>
      <c r="F60" s="47">
        <v>68.498000000000005</v>
      </c>
      <c r="G60" s="28">
        <f t="shared" ref="G60:G68" si="13">((F60/F59)-1)*100</f>
        <v>0.88367845886478946</v>
      </c>
      <c r="H60" s="44">
        <v>147.55676774948023</v>
      </c>
      <c r="I60" s="47">
        <v>141.64599999999999</v>
      </c>
      <c r="J60" s="28">
        <f t="shared" ref="J60:J68" si="14">((I60/I59)-1)*100</f>
        <v>1.0155325127297887</v>
      </c>
    </row>
    <row r="61" spans="1:10" ht="15" customHeight="1" x14ac:dyDescent="0.25">
      <c r="A61" s="12">
        <v>38047</v>
      </c>
      <c r="B61" s="43">
        <v>138.46994870483994</v>
      </c>
      <c r="C61" s="38">
        <v>41.427999999999997</v>
      </c>
      <c r="D61" s="28">
        <f t="shared" si="12"/>
        <v>0.87905130640173468</v>
      </c>
      <c r="E61" s="44">
        <v>144.22655952592626</v>
      </c>
      <c r="F61" s="47">
        <v>69.14</v>
      </c>
      <c r="G61" s="28">
        <f t="shared" si="13"/>
        <v>0.93725364244210407</v>
      </c>
      <c r="H61" s="44">
        <v>149.00685473186786</v>
      </c>
      <c r="I61" s="47">
        <v>143.03800000000001</v>
      </c>
      <c r="J61" s="28">
        <f t="shared" si="14"/>
        <v>0.98273159849202596</v>
      </c>
    </row>
    <row r="62" spans="1:10" ht="15" customHeight="1" x14ac:dyDescent="0.25">
      <c r="A62" s="12">
        <v>38078</v>
      </c>
      <c r="B62" s="43">
        <v>137.941845685255</v>
      </c>
      <c r="C62" s="38">
        <v>41.27</v>
      </c>
      <c r="D62" s="28">
        <f t="shared" si="12"/>
        <v>-0.38138457082165234</v>
      </c>
      <c r="E62" s="44">
        <v>143.60701529423403</v>
      </c>
      <c r="F62" s="47">
        <v>68.843000000000004</v>
      </c>
      <c r="G62" s="28">
        <f t="shared" si="13"/>
        <v>-0.42956320509111023</v>
      </c>
      <c r="H62" s="44">
        <v>148.31097965698643</v>
      </c>
      <c r="I62" s="47">
        <v>142.37</v>
      </c>
      <c r="J62" s="28">
        <f t="shared" si="14"/>
        <v>-0.46700876690111137</v>
      </c>
    </row>
    <row r="63" spans="1:10" ht="15" customHeight="1" x14ac:dyDescent="0.25">
      <c r="A63" s="12">
        <v>38108</v>
      </c>
      <c r="B63" s="43">
        <v>143.20616376023142</v>
      </c>
      <c r="C63" s="38">
        <v>42.844999999999999</v>
      </c>
      <c r="D63" s="28">
        <f t="shared" si="12"/>
        <v>3.8163314756481492</v>
      </c>
      <c r="E63" s="44">
        <v>148.8512381847197</v>
      </c>
      <c r="F63" s="47">
        <v>71.356999999999999</v>
      </c>
      <c r="G63" s="28">
        <f t="shared" si="13"/>
        <v>3.6517874003166639</v>
      </c>
      <c r="H63" s="44">
        <v>153.54150173929119</v>
      </c>
      <c r="I63" s="47">
        <v>147.39099999999999</v>
      </c>
      <c r="J63" s="28">
        <f t="shared" si="14"/>
        <v>3.5267261361241697</v>
      </c>
    </row>
    <row r="64" spans="1:10" ht="15" customHeight="1" x14ac:dyDescent="0.25">
      <c r="A64" s="12">
        <v>38139</v>
      </c>
      <c r="B64" s="43">
        <v>144.67014554870104</v>
      </c>
      <c r="C64" s="38">
        <v>43.283000000000001</v>
      </c>
      <c r="D64" s="28">
        <f t="shared" si="12"/>
        <v>1.0222896487338096</v>
      </c>
      <c r="E64" s="44">
        <v>151.07700820228067</v>
      </c>
      <c r="F64" s="47">
        <v>72.424000000000007</v>
      </c>
      <c r="G64" s="28">
        <f t="shared" si="13"/>
        <v>1.4952982888854827</v>
      </c>
      <c r="H64" s="44">
        <v>156.39896480875183</v>
      </c>
      <c r="I64" s="47">
        <v>150.13399999999999</v>
      </c>
      <c r="J64" s="28">
        <f t="shared" si="14"/>
        <v>1.8610362912253819</v>
      </c>
    </row>
    <row r="65" spans="1:10" ht="15.75" customHeight="1" x14ac:dyDescent="0.25">
      <c r="A65" s="12">
        <v>38169</v>
      </c>
      <c r="B65" s="43">
        <v>145.24170008255561</v>
      </c>
      <c r="C65" s="38">
        <v>43.454000000000001</v>
      </c>
      <c r="D65" s="28">
        <f t="shared" si="12"/>
        <v>0.3950742785851169</v>
      </c>
      <c r="E65" s="44">
        <v>151.73618657674103</v>
      </c>
      <c r="F65" s="47">
        <v>72.739999999999995</v>
      </c>
      <c r="G65" s="28">
        <f t="shared" si="13"/>
        <v>0.43631945211530798</v>
      </c>
      <c r="H65" s="44">
        <v>157.13234213317779</v>
      </c>
      <c r="I65" s="47">
        <v>150.83799999999999</v>
      </c>
      <c r="J65" s="28">
        <f t="shared" si="14"/>
        <v>0.46891443643679587</v>
      </c>
    </row>
    <row r="66" spans="1:10" s="55" customFormat="1" ht="15" customHeight="1" x14ac:dyDescent="0.25">
      <c r="A66" s="73" t="s">
        <v>48</v>
      </c>
      <c r="B66" s="79">
        <v>1.1965854330166599</v>
      </c>
      <c r="C66" s="38">
        <v>36.314999999999998</v>
      </c>
      <c r="D66" s="47"/>
      <c r="E66" s="80">
        <v>1.1835590404613179</v>
      </c>
      <c r="F66" s="47">
        <v>61.4587</v>
      </c>
      <c r="G66" s="47"/>
      <c r="H66" s="80">
        <v>1.4592612657933943</v>
      </c>
      <c r="I66" s="47">
        <v>103.366</v>
      </c>
      <c r="J66" s="47"/>
    </row>
    <row r="67" spans="1:10" ht="15" customHeight="1" x14ac:dyDescent="0.25">
      <c r="A67" s="12">
        <v>38200</v>
      </c>
      <c r="B67" s="43">
        <v>147.2014531609104</v>
      </c>
      <c r="C67" s="38">
        <v>36.805</v>
      </c>
      <c r="D67" s="28">
        <f t="shared" si="12"/>
        <v>1.3493046950296073</v>
      </c>
      <c r="E67" s="44">
        <v>153.64045921359539</v>
      </c>
      <c r="F67" s="47">
        <v>62.23</v>
      </c>
      <c r="G67" s="28">
        <f t="shared" si="13"/>
        <v>1.2549891227767507</v>
      </c>
      <c r="H67" s="44">
        <v>158.99757232296369</v>
      </c>
      <c r="I67" s="47">
        <v>104.593</v>
      </c>
      <c r="J67" s="28">
        <f t="shared" si="14"/>
        <v>1.1870440957374884</v>
      </c>
    </row>
    <row r="68" spans="1:10" ht="15" customHeight="1" x14ac:dyDescent="0.25">
      <c r="A68" s="12">
        <v>38231</v>
      </c>
      <c r="B68" s="43">
        <v>147.27744358639762</v>
      </c>
      <c r="C68" s="38">
        <v>36.823999999999998</v>
      </c>
      <c r="D68" s="28">
        <f t="shared" si="12"/>
        <v>5.1623420730884106E-2</v>
      </c>
      <c r="E68" s="44">
        <v>153.6774929093724</v>
      </c>
      <c r="F68" s="47">
        <v>62.244999999999997</v>
      </c>
      <c r="G68" s="28">
        <f t="shared" si="13"/>
        <v>2.4104129840907262E-2</v>
      </c>
      <c r="H68" s="44">
        <v>159.02949557804558</v>
      </c>
      <c r="I68" s="47">
        <v>104.614</v>
      </c>
      <c r="J68" s="28">
        <f t="shared" si="14"/>
        <v>2.007782547588377E-2</v>
      </c>
    </row>
    <row r="69" spans="1:10" ht="15" customHeight="1" x14ac:dyDescent="0.25">
      <c r="A69" s="12">
        <v>38261</v>
      </c>
      <c r="B69" s="43">
        <v>149.28519061769165</v>
      </c>
      <c r="C69" s="38">
        <v>37.326000000000001</v>
      </c>
      <c r="D69" s="28">
        <f>((C69/C68)-1)*100</f>
        <v>1.3632413643276164</v>
      </c>
      <c r="E69" s="44">
        <v>156.02049139553185</v>
      </c>
      <c r="F69" s="47">
        <v>63.194000000000003</v>
      </c>
      <c r="G69" s="28">
        <f>((F69/F68)-1)*100</f>
        <v>1.5246204514418826</v>
      </c>
      <c r="H69" s="44">
        <v>161.60615830965688</v>
      </c>
      <c r="I69" s="47">
        <v>106.309</v>
      </c>
      <c r="J69" s="28">
        <f>((I69/I68)-1)*100</f>
        <v>1.6202420326151268</v>
      </c>
    </row>
    <row r="70" spans="1:10" ht="15" customHeight="1" x14ac:dyDescent="0.25">
      <c r="A70" s="12">
        <v>38292</v>
      </c>
      <c r="B70" s="43">
        <v>150.33705808627795</v>
      </c>
      <c r="C70" s="38">
        <v>37.588999999999999</v>
      </c>
      <c r="D70" s="28">
        <f>((C70/C69)-1)*100</f>
        <v>0.70460268981407115</v>
      </c>
      <c r="E70" s="44">
        <v>157.10187531222081</v>
      </c>
      <c r="F70" s="47">
        <v>63.631999999999998</v>
      </c>
      <c r="G70" s="28">
        <f>((F70/F69)-1)*100</f>
        <v>0.69310377567490811</v>
      </c>
      <c r="H70" s="44">
        <v>162.71587146250428</v>
      </c>
      <c r="I70" s="47">
        <v>107.039</v>
      </c>
      <c r="J70" s="28">
        <f>((I70/I69)-1)*100</f>
        <v>0.68667751554432055</v>
      </c>
    </row>
    <row r="71" spans="1:10" ht="15" customHeight="1" x14ac:dyDescent="0.25">
      <c r="A71" s="12">
        <v>38322</v>
      </c>
      <c r="B71" s="43">
        <v>151.42972041486269</v>
      </c>
      <c r="C71" s="38">
        <v>37.862200000000001</v>
      </c>
      <c r="D71" s="28">
        <f>((C71/C70)-1)*100</f>
        <v>0.72680837479051075</v>
      </c>
      <c r="E71" s="44">
        <v>158.65358716527794</v>
      </c>
      <c r="F71" s="47">
        <v>64.260499999999993</v>
      </c>
      <c r="G71" s="28">
        <f>((F71/F70)-1)*100</f>
        <v>0.98771058586872851</v>
      </c>
      <c r="H71" s="44">
        <v>164.57012613316201</v>
      </c>
      <c r="I71" s="47">
        <v>108.25878</v>
      </c>
      <c r="J71" s="28">
        <f>((I71/I70)-1)*100</f>
        <v>1.1395659525967217</v>
      </c>
    </row>
    <row r="72" spans="1:10" ht="15" customHeight="1" x14ac:dyDescent="0.25">
      <c r="A72" s="26" t="s">
        <v>28</v>
      </c>
      <c r="B72" s="29"/>
      <c r="C72" s="29"/>
      <c r="D72" s="23">
        <f>((D59/100)+1)*((D60/100)+1)*((D61/100)+1)*((D62/100)+1)*((D63/100)+1)*((D64/100)+1)*((D65/100)+1)*((D67/100)+1)*((D68/100)+1)*((D69/100)+1)*((D70/100)+1)*((D71/100)+1)-1</f>
        <v>0.12172514748974672</v>
      </c>
      <c r="E72" s="23"/>
      <c r="F72" s="23"/>
      <c r="G72" s="23">
        <f>((G59/100)+1)*((G60/100)+1)*((G61/100)+1)*((G62/100)+1)*((G63/100)+1)*((G64/100)+1)*((G65/100)+1)*((G67/100)+1)*((G68/100)+1)*((G69/100)+1)*((G70/100)+1)*((G71/100)+1)-1</f>
        <v>0.13173661472798104</v>
      </c>
      <c r="H72" s="23"/>
      <c r="I72" s="23"/>
      <c r="J72" s="23">
        <f>((J59/100)+1)*((J60/100)+1)*((J61/100)+1)*((J62/100)+1)*((J63/100)+1)*((J64/100)+1)*((J65/100)+1)*((J67/100)+1)*((J68/100)+1)*((J69/100)+1)*((J70/100)+1)*((J71/100)+1)-1</f>
        <v>0.13894844696332909</v>
      </c>
    </row>
    <row r="73" spans="1:10" ht="15" customHeight="1" x14ac:dyDescent="0.25">
      <c r="A73" s="12">
        <v>38353</v>
      </c>
      <c r="B73" s="43">
        <v>152.48078798423333</v>
      </c>
      <c r="C73" s="38">
        <v>38.125</v>
      </c>
      <c r="D73" s="28">
        <f>((C73/C71)-1)*100</f>
        <v>0.6940959585021389</v>
      </c>
      <c r="E73" s="44">
        <v>159.72632988628561</v>
      </c>
      <c r="F73" s="47">
        <v>64.694999999999993</v>
      </c>
      <c r="G73" s="28">
        <f>((F73/F71)-1)*100</f>
        <v>0.67615409154924144</v>
      </c>
      <c r="H73" s="44">
        <v>165.69233496014141</v>
      </c>
      <c r="I73" s="47">
        <v>108.997</v>
      </c>
      <c r="J73" s="28">
        <f>((I73/I71)-1)*100</f>
        <v>0.68190312139115861</v>
      </c>
    </row>
    <row r="74" spans="1:10" ht="15" customHeight="1" x14ac:dyDescent="0.25">
      <c r="A74" s="12">
        <v>38384</v>
      </c>
      <c r="B74" s="43">
        <v>153.37427540811996</v>
      </c>
      <c r="C74" s="38">
        <v>38.348399999999998</v>
      </c>
      <c r="D74" s="28">
        <f t="shared" ref="D74:D81" si="15">((C74/C73)-1)*100</f>
        <v>0.58596721311474642</v>
      </c>
      <c r="E74" s="44">
        <v>160.62674247627757</v>
      </c>
      <c r="F74" s="47">
        <v>65.059700000000007</v>
      </c>
      <c r="G74" s="28">
        <f t="shared" ref="G74:G81" si="16">((F74/F73)-1)*100</f>
        <v>0.56372208053174777</v>
      </c>
      <c r="H74" s="44">
        <v>166.57630509490957</v>
      </c>
      <c r="I74" s="47">
        <v>109.57850000000001</v>
      </c>
      <c r="J74" s="28">
        <f t="shared" ref="J74:J81" si="17">((I74/I73)-1)*100</f>
        <v>0.53350092204373922</v>
      </c>
    </row>
    <row r="75" spans="1:10" ht="15" customHeight="1" x14ac:dyDescent="0.25">
      <c r="A75" s="12">
        <v>38412</v>
      </c>
      <c r="B75" s="43">
        <v>153.99659699789956</v>
      </c>
      <c r="C75" s="38">
        <v>38.503999999999998</v>
      </c>
      <c r="D75" s="28">
        <f t="shared" si="15"/>
        <v>0.40575356468588453</v>
      </c>
      <c r="E75" s="44">
        <v>161.24718032619523</v>
      </c>
      <c r="F75" s="47">
        <v>65.311000000000007</v>
      </c>
      <c r="G75" s="28">
        <f t="shared" si="16"/>
        <v>0.38626061909292631</v>
      </c>
      <c r="H75" s="44">
        <v>167.20184887901462</v>
      </c>
      <c r="I75" s="47">
        <v>109.99</v>
      </c>
      <c r="J75" s="28">
        <f t="shared" si="17"/>
        <v>0.37552987127948967</v>
      </c>
    </row>
    <row r="76" spans="1:10" ht="15" customHeight="1" x14ac:dyDescent="0.25">
      <c r="A76" s="12">
        <v>38443</v>
      </c>
      <c r="B76" s="43">
        <v>154.49253451160567</v>
      </c>
      <c r="C76" s="38">
        <v>38.628</v>
      </c>
      <c r="D76" s="28">
        <f t="shared" si="15"/>
        <v>0.32204446291295152</v>
      </c>
      <c r="E76" s="44">
        <v>161.78540337148789</v>
      </c>
      <c r="F76" s="47">
        <v>65.528999999999996</v>
      </c>
      <c r="G76" s="28">
        <f t="shared" si="16"/>
        <v>0.33378757024082883</v>
      </c>
      <c r="H76" s="44">
        <v>167.76430623045778</v>
      </c>
      <c r="I76" s="47">
        <v>110.36</v>
      </c>
      <c r="J76" s="28">
        <f t="shared" si="17"/>
        <v>0.33639421765614408</v>
      </c>
    </row>
    <row r="77" spans="1:10" ht="15" customHeight="1" x14ac:dyDescent="0.25">
      <c r="A77" s="12">
        <v>38473</v>
      </c>
      <c r="B77" s="43">
        <v>162.76349240147832</v>
      </c>
      <c r="C77" s="38">
        <v>40.695999999999998</v>
      </c>
      <c r="D77" s="28">
        <f t="shared" si="15"/>
        <v>5.3536294915605298</v>
      </c>
      <c r="E77" s="44">
        <v>169.9180029641214</v>
      </c>
      <c r="F77" s="47">
        <v>68.822999999999993</v>
      </c>
      <c r="G77" s="28">
        <f t="shared" si="16"/>
        <v>5.0267820354346959</v>
      </c>
      <c r="H77" s="44">
        <v>175.88345410629026</v>
      </c>
      <c r="I77" s="47">
        <v>115.70099999999999</v>
      </c>
      <c r="J77" s="28">
        <f t="shared" si="17"/>
        <v>4.8396158028271019</v>
      </c>
    </row>
    <row r="78" spans="1:10" ht="15" customHeight="1" x14ac:dyDescent="0.25">
      <c r="A78" s="12">
        <v>38504</v>
      </c>
      <c r="B78" s="43">
        <v>163.47940219948956</v>
      </c>
      <c r="C78" s="38">
        <v>40.875</v>
      </c>
      <c r="D78" s="28">
        <f t="shared" si="15"/>
        <v>0.43984666797720617</v>
      </c>
      <c r="E78" s="44">
        <v>170.56485818369333</v>
      </c>
      <c r="F78" s="47">
        <v>69.084999999999994</v>
      </c>
      <c r="G78" s="28">
        <f t="shared" si="16"/>
        <v>0.38068668904289726</v>
      </c>
      <c r="H78" s="44">
        <v>176.49303626285436</v>
      </c>
      <c r="I78" s="47">
        <v>116.102</v>
      </c>
      <c r="J78" s="28">
        <f t="shared" si="17"/>
        <v>0.34658300273981979</v>
      </c>
    </row>
    <row r="79" spans="1:10" ht="15" customHeight="1" x14ac:dyDescent="0.25">
      <c r="A79" s="12">
        <v>38534</v>
      </c>
      <c r="B79" s="43">
        <v>163.91534727202156</v>
      </c>
      <c r="C79" s="38">
        <v>40.984000000000002</v>
      </c>
      <c r="D79" s="28">
        <f t="shared" si="15"/>
        <v>0.26666666666668171</v>
      </c>
      <c r="E79" s="44">
        <v>170.96975992418874</v>
      </c>
      <c r="F79" s="47">
        <v>69.248999999999995</v>
      </c>
      <c r="G79" s="28">
        <f t="shared" si="16"/>
        <v>0.23738872403560318</v>
      </c>
      <c r="H79" s="44">
        <v>176.88219594385288</v>
      </c>
      <c r="I79" s="47">
        <v>116.358</v>
      </c>
      <c r="J79" s="28">
        <f t="shared" si="17"/>
        <v>0.22049577096001638</v>
      </c>
    </row>
    <row r="80" spans="1:10" ht="15" customHeight="1" x14ac:dyDescent="0.25">
      <c r="A80" s="12">
        <v>38565</v>
      </c>
      <c r="B80" s="43">
        <v>165.37116384451363</v>
      </c>
      <c r="C80" s="38">
        <v>41.347999999999999</v>
      </c>
      <c r="D80" s="28">
        <f t="shared" si="15"/>
        <v>0.88815147374583514</v>
      </c>
      <c r="E80" s="44">
        <v>172.32025536352407</v>
      </c>
      <c r="F80" s="47">
        <v>69.796000000000006</v>
      </c>
      <c r="G80" s="28">
        <f t="shared" si="16"/>
        <v>0.78990310329392077</v>
      </c>
      <c r="H80" s="44">
        <v>178.17736800717609</v>
      </c>
      <c r="I80" s="47">
        <v>117.21</v>
      </c>
      <c r="J80" s="28">
        <f t="shared" si="17"/>
        <v>0.73222296704995582</v>
      </c>
    </row>
    <row r="81" spans="1:10" ht="15" customHeight="1" x14ac:dyDescent="0.25">
      <c r="A81" s="12">
        <v>38596</v>
      </c>
      <c r="B81" s="43">
        <v>180.59324591842821</v>
      </c>
      <c r="C81" s="38">
        <v>45.154000000000003</v>
      </c>
      <c r="D81" s="28">
        <f t="shared" si="15"/>
        <v>9.2047982973783693</v>
      </c>
      <c r="E81" s="44">
        <v>187.73367954591964</v>
      </c>
      <c r="F81" s="47">
        <v>76.039000000000001</v>
      </c>
      <c r="G81" s="28">
        <f t="shared" si="16"/>
        <v>8.9446386612413331</v>
      </c>
      <c r="H81" s="44">
        <v>193.84256532237063</v>
      </c>
      <c r="I81" s="47">
        <v>127.515</v>
      </c>
      <c r="J81" s="28">
        <f t="shared" si="17"/>
        <v>8.7919119529050516</v>
      </c>
    </row>
    <row r="82" spans="1:10" ht="15" customHeight="1" x14ac:dyDescent="0.25">
      <c r="A82" s="73" t="s">
        <v>50</v>
      </c>
      <c r="B82" s="43"/>
      <c r="C82" s="38">
        <v>101.66200000000001</v>
      </c>
      <c r="D82" s="28"/>
      <c r="E82" s="44"/>
      <c r="F82" s="47">
        <v>134.61500000000001</v>
      </c>
      <c r="G82" s="28"/>
      <c r="H82" s="44"/>
      <c r="I82" s="47">
        <v>189.53700000000001</v>
      </c>
      <c r="J82" s="28"/>
    </row>
    <row r="83" spans="1:10" ht="15" customHeight="1" x14ac:dyDescent="0.25">
      <c r="A83" s="12">
        <v>38626</v>
      </c>
      <c r="B83" s="43">
        <v>173.15009409770644</v>
      </c>
      <c r="C83" s="38">
        <v>97.471999999999994</v>
      </c>
      <c r="D83" s="28">
        <f>((C83/C82)-1)*100</f>
        <v>-4.1215006590466512</v>
      </c>
      <c r="E83" s="44">
        <v>178.84451806001027</v>
      </c>
      <c r="F83" s="47">
        <v>128.24100000000001</v>
      </c>
      <c r="G83" s="28">
        <f>((F83/F82)-1)*100</f>
        <v>-4.7349849570998748</v>
      </c>
      <c r="H83" s="44">
        <v>183.60006231924436</v>
      </c>
      <c r="I83" s="47">
        <v>179.52199999999999</v>
      </c>
      <c r="J83" s="28">
        <f>((I83/I82)-1)*100</f>
        <v>-5.2839287315933126</v>
      </c>
    </row>
    <row r="84" spans="1:10" ht="15" customHeight="1" x14ac:dyDescent="0.25">
      <c r="A84" s="12">
        <v>38657</v>
      </c>
      <c r="B84" s="43">
        <v>175.21428083175863</v>
      </c>
      <c r="C84" s="38">
        <v>98.634</v>
      </c>
      <c r="D84" s="81">
        <f>((C84/C83)-1)*100</f>
        <v>1.1921372291529897</v>
      </c>
      <c r="E84" s="72">
        <v>180.97964611694894</v>
      </c>
      <c r="F84" s="70">
        <v>129.77199999999999</v>
      </c>
      <c r="G84" s="81">
        <f>((F84/F83)-1)*100</f>
        <v>1.193845961899842</v>
      </c>
      <c r="H84" s="72">
        <v>185.79481134018388</v>
      </c>
      <c r="I84" s="70">
        <v>181.66800000000001</v>
      </c>
      <c r="J84" s="81">
        <f>((I84/I83)-1)*100</f>
        <v>1.1953966644756786</v>
      </c>
    </row>
    <row r="85" spans="1:10" ht="15" customHeight="1" x14ac:dyDescent="0.25">
      <c r="A85" s="12">
        <v>38687</v>
      </c>
      <c r="B85" s="43">
        <v>175.57844458432376</v>
      </c>
      <c r="C85" s="38">
        <v>98.838999999999999</v>
      </c>
      <c r="D85" s="81">
        <f>((C85/C84)-1)*100</f>
        <v>0.20783908185817435</v>
      </c>
      <c r="E85" s="72">
        <v>181.32690077807089</v>
      </c>
      <c r="F85" s="70">
        <v>130.02099999999999</v>
      </c>
      <c r="G85" s="81">
        <f>((F85/F84)-1)*100</f>
        <v>0.19187498073542919</v>
      </c>
      <c r="H85" s="72">
        <v>186.12310324872143</v>
      </c>
      <c r="I85" s="70">
        <v>181.989</v>
      </c>
      <c r="J85" s="81">
        <f>((I85/I84)-1)*100</f>
        <v>0.17669595085541001</v>
      </c>
    </row>
    <row r="86" spans="1:10" ht="15" customHeight="1" x14ac:dyDescent="0.25">
      <c r="A86" s="26" t="s">
        <v>42</v>
      </c>
      <c r="B86" s="29"/>
      <c r="C86" s="29"/>
      <c r="D86" s="57">
        <f>((D73/100)+1)*((D74/100)+1)*((D75/100)+1)*((D76/100)+1)*((D77/100)+1)*((D78/100)+1)*((D79/100)+1)*((D80/100)+1)*((D81/100)+1)*((D83/100)+1)*((D84/100)+1)*((D85/100)+1)-1</f>
        <v>0.15947149676630379</v>
      </c>
      <c r="E86" s="57"/>
      <c r="F86" s="57"/>
      <c r="G86" s="57">
        <f>((G73/100)+1)*((G74/100)+1)*((G75/100)+1)*((G76/100)+1)*((G77/100)+1)*((G78/100)+1)*((G79/100)+1)*((G80/100)+1)*((G81/100)+1)*((G83/100)+1)*((G84/100)+1)*((G85/100)+1)-1</f>
        <v>0.14291081606098732</v>
      </c>
      <c r="H86" s="57"/>
      <c r="I86" s="57"/>
      <c r="J86" s="57">
        <f>((J73/100)+1)*((J74/100)+1)*((J75/100)+1)*((J76/100)+1)*((J77/100)+1)*((J78/100)+1)*((J79/100)+1)*((J80/100)+1)*((J81/100)+1)*((J83/100)+1)*((J84/100)+1)*((J85/100)+1)-1</f>
        <v>0.13096530714280274</v>
      </c>
    </row>
    <row r="87" spans="1:10" ht="15" customHeight="1" x14ac:dyDescent="0.25">
      <c r="A87" s="26"/>
      <c r="B87" s="90"/>
      <c r="C87" s="29"/>
      <c r="D87" s="57"/>
      <c r="E87" s="57"/>
      <c r="F87" s="57"/>
      <c r="G87" s="57"/>
      <c r="H87" s="57"/>
      <c r="I87" s="57"/>
      <c r="J87" s="57"/>
    </row>
    <row r="88" spans="1:10" ht="15" customHeight="1" x14ac:dyDescent="0.25">
      <c r="A88" s="12">
        <v>38718</v>
      </c>
      <c r="B88" s="43">
        <v>175.55002204753816</v>
      </c>
      <c r="C88" s="38">
        <v>98.822999999999993</v>
      </c>
      <c r="D88" s="81">
        <f>((C88/C85)-1)*100</f>
        <v>-1.6187942006706812E-2</v>
      </c>
      <c r="E88" s="72">
        <v>181.42312797332156</v>
      </c>
      <c r="F88" s="70">
        <v>130.09</v>
      </c>
      <c r="G88" s="81">
        <f>((F88/F85)-1)*100</f>
        <v>5.3068350497231798E-2</v>
      </c>
      <c r="H88" s="72">
        <v>186.3419645210798</v>
      </c>
      <c r="I88" s="70">
        <v>182.203</v>
      </c>
      <c r="J88" s="81">
        <f>((I88/I85)-1)*100</f>
        <v>0.11758952464160366</v>
      </c>
    </row>
    <row r="89" spans="1:10" ht="15" customHeight="1" x14ac:dyDescent="0.25">
      <c r="A89" s="12">
        <v>38749</v>
      </c>
      <c r="B89" s="43">
        <v>176.90009254485287</v>
      </c>
      <c r="C89" s="38">
        <v>99.582999999999998</v>
      </c>
      <c r="D89" s="81">
        <f t="shared" ref="D89:D99" si="18">((C89/C88)-1)*100</f>
        <v>0.76905173896766321</v>
      </c>
      <c r="E89" s="72">
        <v>182.78983306528752</v>
      </c>
      <c r="F89" s="70">
        <v>131.07</v>
      </c>
      <c r="G89" s="81">
        <f t="shared" ref="G89:G99" si="19">((F89/F88)-1)*100</f>
        <v>0.75332462141592949</v>
      </c>
      <c r="H89" s="72">
        <v>187.71854056124033</v>
      </c>
      <c r="I89" s="70">
        <v>183.54900000000001</v>
      </c>
      <c r="J89" s="81">
        <f t="shared" ref="J89:J99" si="20">((I89/I88)-1)*100</f>
        <v>0.73873646427335959</v>
      </c>
    </row>
    <row r="90" spans="1:10" ht="15" customHeight="1" x14ac:dyDescent="0.25">
      <c r="A90" s="12">
        <v>38777</v>
      </c>
      <c r="B90" s="43">
        <v>176.143342502937</v>
      </c>
      <c r="C90" s="38">
        <v>99.156999999999996</v>
      </c>
      <c r="D90" s="81">
        <f t="shared" si="18"/>
        <v>-0.42778385869074453</v>
      </c>
      <c r="E90" s="72">
        <v>181.88752878518346</v>
      </c>
      <c r="F90" s="70">
        <v>130.423</v>
      </c>
      <c r="G90" s="81">
        <f t="shared" si="19"/>
        <v>-0.49362935835812749</v>
      </c>
      <c r="H90" s="72">
        <v>186.70400606507442</v>
      </c>
      <c r="I90" s="70">
        <v>182.55699999999999</v>
      </c>
      <c r="J90" s="81">
        <f t="shared" si="20"/>
        <v>-0.54045513732029482</v>
      </c>
    </row>
    <row r="91" spans="1:10" ht="15" customHeight="1" x14ac:dyDescent="0.25">
      <c r="A91" s="12">
        <v>38808</v>
      </c>
      <c r="B91" s="43">
        <v>174.98867694602313</v>
      </c>
      <c r="C91" s="38">
        <v>98.507000000000005</v>
      </c>
      <c r="D91" s="81">
        <f t="shared" si="18"/>
        <v>-0.65552608489566344</v>
      </c>
      <c r="E91" s="72">
        <v>180.81926745819783</v>
      </c>
      <c r="F91" s="70">
        <v>129.65700000000001</v>
      </c>
      <c r="G91" s="81">
        <f t="shared" si="19"/>
        <v>-0.58731972121480736</v>
      </c>
      <c r="H91" s="72">
        <v>185.69867601494235</v>
      </c>
      <c r="I91" s="70">
        <v>181.57400000000001</v>
      </c>
      <c r="J91" s="81">
        <f t="shared" si="20"/>
        <v>-0.5384619598262308</v>
      </c>
    </row>
    <row r="92" spans="1:10" ht="15" customHeight="1" x14ac:dyDescent="0.25">
      <c r="A92" s="12">
        <v>38838</v>
      </c>
      <c r="B92" s="43">
        <v>177.23228094353425</v>
      </c>
      <c r="C92" s="38">
        <v>99.77</v>
      </c>
      <c r="D92" s="81">
        <f t="shared" si="18"/>
        <v>1.2821423858202952</v>
      </c>
      <c r="E92" s="72">
        <v>183.6809805691307</v>
      </c>
      <c r="F92" s="70">
        <v>131.709</v>
      </c>
      <c r="G92" s="81">
        <f t="shared" si="19"/>
        <v>1.5826372660172616</v>
      </c>
      <c r="H92" s="72">
        <v>189.14113883156969</v>
      </c>
      <c r="I92" s="70">
        <v>184.94</v>
      </c>
      <c r="J92" s="81">
        <f t="shared" si="20"/>
        <v>1.8537896394858144</v>
      </c>
    </row>
    <row r="93" spans="1:10" ht="15" customHeight="1" x14ac:dyDescent="0.25">
      <c r="A93" s="12">
        <v>38869</v>
      </c>
      <c r="B93" s="43">
        <v>177.59466828755032</v>
      </c>
      <c r="C93" s="38">
        <v>99.974000000000004</v>
      </c>
      <c r="D93" s="81">
        <f t="shared" si="18"/>
        <v>0.20447028164780612</v>
      </c>
      <c r="E93" s="72">
        <v>183.80788889909897</v>
      </c>
      <c r="F93" s="70">
        <v>131.80000000000001</v>
      </c>
      <c r="G93" s="81">
        <f t="shared" si="19"/>
        <v>6.9091709754087738E-2</v>
      </c>
      <c r="H93" s="72">
        <v>189.06341239839568</v>
      </c>
      <c r="I93" s="70">
        <v>184.864</v>
      </c>
      <c r="J93" s="81">
        <f t="shared" si="20"/>
        <v>-4.1094408997510712E-2</v>
      </c>
    </row>
    <row r="94" spans="1:10" ht="15" customHeight="1" x14ac:dyDescent="0.25">
      <c r="A94" s="12">
        <v>38899</v>
      </c>
      <c r="B94" s="43">
        <v>178.12048521808339</v>
      </c>
      <c r="C94" s="38">
        <v>100.27</v>
      </c>
      <c r="D94" s="81">
        <f t="shared" si="18"/>
        <v>0.29607698001479221</v>
      </c>
      <c r="E94" s="72">
        <v>184.08262451452478</v>
      </c>
      <c r="F94" s="70">
        <v>131.99700000000001</v>
      </c>
      <c r="G94" s="81">
        <f t="shared" si="19"/>
        <v>0.14946889226099547</v>
      </c>
      <c r="H94" s="72">
        <v>189.07466227688138</v>
      </c>
      <c r="I94" s="70">
        <v>184.875</v>
      </c>
      <c r="J94" s="81">
        <f t="shared" si="20"/>
        <v>5.950320235403872E-3</v>
      </c>
    </row>
    <row r="95" spans="1:10" ht="15" customHeight="1" x14ac:dyDescent="0.25">
      <c r="A95" s="12">
        <v>38930</v>
      </c>
      <c r="B95" s="43">
        <v>178.15601338906538</v>
      </c>
      <c r="C95" s="38">
        <v>100.29</v>
      </c>
      <c r="D95" s="81">
        <f t="shared" si="18"/>
        <v>1.9946145407412352E-2</v>
      </c>
      <c r="E95" s="72">
        <v>184.04218120057882</v>
      </c>
      <c r="F95" s="70">
        <v>131.96799999999999</v>
      </c>
      <c r="G95" s="81">
        <f t="shared" si="19"/>
        <v>-2.1970196292353528E-2</v>
      </c>
      <c r="H95" s="72">
        <v>188.96114077579833</v>
      </c>
      <c r="I95" s="70">
        <v>184.76400000000001</v>
      </c>
      <c r="J95" s="81">
        <f t="shared" si="20"/>
        <v>-6.004056795131385E-2</v>
      </c>
    </row>
    <row r="96" spans="1:10" ht="15" customHeight="1" x14ac:dyDescent="0.25">
      <c r="A96" s="12">
        <v>38961</v>
      </c>
      <c r="B96" s="43">
        <v>179.30712612888104</v>
      </c>
      <c r="C96" s="38">
        <v>100.938</v>
      </c>
      <c r="D96" s="81">
        <f t="shared" si="18"/>
        <v>0.64612623392161783</v>
      </c>
      <c r="E96" s="72">
        <v>185.28755635070701</v>
      </c>
      <c r="F96" s="70">
        <v>132.86099999999999</v>
      </c>
      <c r="G96" s="81">
        <f t="shared" si="19"/>
        <v>0.67667919495635331</v>
      </c>
      <c r="H96" s="72">
        <v>190.29476273446798</v>
      </c>
      <c r="I96" s="70">
        <v>186.06800000000001</v>
      </c>
      <c r="J96" s="81">
        <f t="shared" si="20"/>
        <v>0.70576519235348023</v>
      </c>
    </row>
    <row r="97" spans="1:10" ht="15" customHeight="1" x14ac:dyDescent="0.25">
      <c r="A97" s="12">
        <v>38991</v>
      </c>
      <c r="B97" s="43">
        <v>179.21475288432791</v>
      </c>
      <c r="C97" s="38">
        <v>100.886</v>
      </c>
      <c r="D97" s="81">
        <f t="shared" si="18"/>
        <v>-5.1516772672344224E-2</v>
      </c>
      <c r="E97" s="72">
        <v>185.04071267593358</v>
      </c>
      <c r="F97" s="70">
        <v>132.684</v>
      </c>
      <c r="G97" s="81">
        <f t="shared" si="19"/>
        <v>-0.13322193871789789</v>
      </c>
      <c r="H97" s="72">
        <v>189.24443317039299</v>
      </c>
      <c r="I97" s="70">
        <v>185.041</v>
      </c>
      <c r="J97" s="81">
        <f t="shared" si="20"/>
        <v>-0.55194874991939535</v>
      </c>
    </row>
    <row r="98" spans="1:10" ht="15" customHeight="1" x14ac:dyDescent="0.25">
      <c r="A98" s="12">
        <v>39022</v>
      </c>
      <c r="B98" s="43">
        <v>179.88801172443615</v>
      </c>
      <c r="C98" s="38">
        <v>101.265</v>
      </c>
      <c r="D98" s="81">
        <f t="shared" si="18"/>
        <v>0.37567155006641428</v>
      </c>
      <c r="E98" s="72">
        <v>185.35449700827269</v>
      </c>
      <c r="F98" s="70">
        <v>132.90899999999999</v>
      </c>
      <c r="G98" s="81">
        <f t="shared" si="19"/>
        <v>0.16957583431309597</v>
      </c>
      <c r="H98" s="72">
        <v>189.86624463578497</v>
      </c>
      <c r="I98" s="70">
        <v>185.649</v>
      </c>
      <c r="J98" s="81">
        <f t="shared" si="20"/>
        <v>0.32857582914056493</v>
      </c>
    </row>
    <row r="99" spans="1:10" ht="15" customHeight="1" x14ac:dyDescent="0.25">
      <c r="A99" s="12">
        <v>39052</v>
      </c>
      <c r="B99" s="43">
        <v>180.54883570470071</v>
      </c>
      <c r="C99" s="38">
        <v>101.637</v>
      </c>
      <c r="D99" s="81">
        <f t="shared" si="18"/>
        <v>0.36735298474299682</v>
      </c>
      <c r="E99" s="72">
        <v>185.86213032814578</v>
      </c>
      <c r="F99" s="70">
        <v>133.273</v>
      </c>
      <c r="G99" s="81">
        <f t="shared" si="19"/>
        <v>0.27387159635541281</v>
      </c>
      <c r="H99" s="72">
        <v>190.22521803110172</v>
      </c>
      <c r="I99" s="70">
        <v>186</v>
      </c>
      <c r="J99" s="81">
        <f t="shared" si="20"/>
        <v>0.18906646413392458</v>
      </c>
    </row>
    <row r="100" spans="1:10" ht="15" customHeight="1" x14ac:dyDescent="0.25">
      <c r="A100" s="26" t="s">
        <v>51</v>
      </c>
      <c r="B100" s="29"/>
      <c r="C100" s="29"/>
      <c r="D100" s="57">
        <f>((D88/100)+1)*((D89/100)+1)*((D90/100)+1)*((D91/100)+1)*((D92/100)+1)*((D93/100)+1)*((D94/100)+1)*((D95/100)+1)*((D96/100)+1)*((D97/100)+1)*((D98/100)+1)*((D99/100)+1)-1</f>
        <v>2.8308663584212912E-2</v>
      </c>
      <c r="E100" s="57"/>
      <c r="F100" s="57"/>
      <c r="G100" s="57">
        <f>((G88/100)+1)*((G89/100)+1)*((G90/100)+1)*((G91/100)+1)*((G92/100)+1)*((G93/100)+1)*((G94/100)+1)*((G95/100)+1)*((G96/100)+1)*((G97/100)+1)*((G98/100)+1)*((G99/100)+1)-1</f>
        <v>2.5011344321302031E-2</v>
      </c>
      <c r="H100" s="57"/>
      <c r="I100" s="57"/>
      <c r="J100" s="57">
        <f>((J88/100)+1)*((J89/100)+1)*((J90/100)+1)*((J91/100)+1)*((J92/100)+1)*((J93/100)+1)*((J94/100)+1)*((J95/100)+1)*((J96/100)+1)*((J97/100)+1)*((J98/100)+1)*((J99/100)+1)-1</f>
        <v>2.2039793613899183E-2</v>
      </c>
    </row>
    <row r="101" spans="1:10" ht="15" customHeight="1" x14ac:dyDescent="0.25">
      <c r="A101" s="12">
        <v>39083</v>
      </c>
      <c r="B101" s="38">
        <v>180.70338324847225</v>
      </c>
      <c r="C101" s="38">
        <v>101.724</v>
      </c>
      <c r="D101" s="81">
        <f>((C101/C99)-1)*100</f>
        <v>8.5598748487258902E-2</v>
      </c>
      <c r="E101" s="38">
        <v>186.07968746523426</v>
      </c>
      <c r="F101" s="38">
        <v>133.429</v>
      </c>
      <c r="G101" s="81">
        <f>((F101/F99)-1)*100</f>
        <v>0.11705296646733476</v>
      </c>
      <c r="H101" s="38">
        <v>190.50237412834056</v>
      </c>
      <c r="I101" s="38">
        <v>186.27099999999999</v>
      </c>
      <c r="J101" s="81">
        <f>((I101/I99)-1)*100</f>
        <v>0.14569892473117463</v>
      </c>
    </row>
    <row r="102" spans="1:10" ht="15" customHeight="1" x14ac:dyDescent="0.25">
      <c r="A102" s="12">
        <v>39114</v>
      </c>
      <c r="B102" s="38">
        <v>181.71948893855645</v>
      </c>
      <c r="C102" s="38">
        <v>102.29600000000001</v>
      </c>
      <c r="D102" s="81">
        <f t="shared" ref="D102:D111" si="21">((C102/C101)-1)*100</f>
        <v>0.56230584719436649</v>
      </c>
      <c r="E102" s="38">
        <v>187.16747315067656</v>
      </c>
      <c r="F102" s="38">
        <v>134.209</v>
      </c>
      <c r="G102" s="81">
        <f t="shared" ref="G102:G111" si="22">((F102/F101)-1)*100</f>
        <v>0.58458056344572462</v>
      </c>
      <c r="H102" s="38">
        <v>191.64474815275315</v>
      </c>
      <c r="I102" s="38">
        <v>187.38800000000001</v>
      </c>
      <c r="J102" s="81">
        <f t="shared" ref="J102:J111" si="23">((I102/I101)-1)*100</f>
        <v>0.59966393050985278</v>
      </c>
    </row>
    <row r="103" spans="1:10" ht="15" customHeight="1" x14ac:dyDescent="0.25">
      <c r="A103" s="12">
        <v>39142</v>
      </c>
      <c r="B103" s="38">
        <v>181.77455760357847</v>
      </c>
      <c r="C103" s="38">
        <v>102.327</v>
      </c>
      <c r="D103" s="81">
        <f t="shared" si="21"/>
        <v>3.0304215218568409E-2</v>
      </c>
      <c r="E103" s="38">
        <v>187.15771097144821</v>
      </c>
      <c r="F103" s="38">
        <v>134.202</v>
      </c>
      <c r="G103" s="81">
        <f t="shared" si="22"/>
        <v>-5.2157455908363737E-3</v>
      </c>
      <c r="H103" s="38">
        <v>191.58236246296875</v>
      </c>
      <c r="I103" s="38">
        <v>187.327</v>
      </c>
      <c r="J103" s="81">
        <f t="shared" si="23"/>
        <v>-3.2552778192840304E-2</v>
      </c>
    </row>
    <row r="104" spans="1:10" ht="15" customHeight="1" x14ac:dyDescent="0.25">
      <c r="A104" s="12">
        <v>39173</v>
      </c>
      <c r="B104" s="38">
        <v>181.73014738985103</v>
      </c>
      <c r="C104" s="82">
        <v>102.30200000000001</v>
      </c>
      <c r="D104" s="28">
        <f t="shared" si="21"/>
        <v>-2.4431479472664108E-2</v>
      </c>
      <c r="E104" s="38">
        <v>187.11308386640439</v>
      </c>
      <c r="F104" s="82">
        <v>134.16999999999999</v>
      </c>
      <c r="G104" s="28">
        <f t="shared" si="22"/>
        <v>-2.3844652091631335E-2</v>
      </c>
      <c r="H104" s="38">
        <v>191.54963554373757</v>
      </c>
      <c r="I104" s="82">
        <v>187.29499999999999</v>
      </c>
      <c r="J104" s="28">
        <f t="shared" si="23"/>
        <v>-1.7082428053627474E-2</v>
      </c>
    </row>
    <row r="105" spans="1:10" ht="15" customHeight="1" x14ac:dyDescent="0.25">
      <c r="A105" s="12">
        <v>39203</v>
      </c>
      <c r="B105" s="38">
        <v>184.91169510128603</v>
      </c>
      <c r="C105" s="82">
        <v>104.093</v>
      </c>
      <c r="D105" s="28">
        <f t="shared" si="21"/>
        <v>1.7506989110672277</v>
      </c>
      <c r="E105" s="38">
        <v>190.9621716764311</v>
      </c>
      <c r="F105" s="82">
        <v>136.93</v>
      </c>
      <c r="G105" s="28">
        <f t="shared" si="22"/>
        <v>2.057091749273332</v>
      </c>
      <c r="H105" s="38">
        <v>196.01379187011261</v>
      </c>
      <c r="I105" s="82">
        <v>191.66</v>
      </c>
      <c r="J105" s="28">
        <f t="shared" si="23"/>
        <v>2.3305480658853739</v>
      </c>
    </row>
    <row r="106" spans="1:10" ht="15" customHeight="1" x14ac:dyDescent="0.25">
      <c r="A106" s="12">
        <v>39234</v>
      </c>
      <c r="B106" s="38">
        <v>184.99518630309365</v>
      </c>
      <c r="C106" s="82">
        <v>104.14</v>
      </c>
      <c r="D106" s="28">
        <f t="shared" si="21"/>
        <v>4.5151931445919224E-2</v>
      </c>
      <c r="E106" s="38">
        <v>191.05979346871439</v>
      </c>
      <c r="F106" s="82">
        <v>137</v>
      </c>
      <c r="G106" s="28">
        <f t="shared" si="22"/>
        <v>5.1121010735410977E-2</v>
      </c>
      <c r="H106" s="38">
        <v>196.13651781722945</v>
      </c>
      <c r="I106" s="82">
        <v>191.78</v>
      </c>
      <c r="J106" s="28">
        <f t="shared" si="23"/>
        <v>6.2610873421675706E-2</v>
      </c>
    </row>
    <row r="107" spans="1:10" ht="15" customHeight="1" x14ac:dyDescent="0.25">
      <c r="A107" s="85" t="s">
        <v>55</v>
      </c>
      <c r="B107" s="86">
        <v>183.57633488037999</v>
      </c>
      <c r="C107" s="89">
        <v>103.34128090836205</v>
      </c>
      <c r="D107" s="87">
        <f t="shared" si="21"/>
        <v>-0.76696667144031672</v>
      </c>
      <c r="E107" s="86">
        <v>189.38788183848908</v>
      </c>
      <c r="F107" s="89">
        <v>135.80115073306422</v>
      </c>
      <c r="G107" s="87">
        <f t="shared" si="22"/>
        <v>-0.87507245761735408</v>
      </c>
      <c r="H107" s="86">
        <v>194.21476629846001</v>
      </c>
      <c r="I107" s="89">
        <v>189.90093377423455</v>
      </c>
      <c r="J107" s="87">
        <f t="shared" si="23"/>
        <v>-0.97980301687634608</v>
      </c>
    </row>
    <row r="108" spans="1:10" ht="15" customHeight="1" x14ac:dyDescent="0.25">
      <c r="A108" s="12">
        <v>39264</v>
      </c>
      <c r="B108" s="38">
        <v>186.61970249696435</v>
      </c>
      <c r="C108" s="82">
        <v>104.2487617335978</v>
      </c>
      <c r="D108" s="28">
        <f t="shared" si="21"/>
        <v>0.87813971073231745</v>
      </c>
      <c r="E108" s="38">
        <v>192.99678214560251</v>
      </c>
      <c r="F108" s="82">
        <v>137.17792020665519</v>
      </c>
      <c r="G108" s="28">
        <f t="shared" si="22"/>
        <v>1.013812818344384</v>
      </c>
      <c r="H108" s="38">
        <v>198.3663252096276</v>
      </c>
      <c r="I108" s="82">
        <v>192.05985099508419</v>
      </c>
      <c r="J108" s="28">
        <f t="shared" si="23"/>
        <v>1.1368649842534717</v>
      </c>
    </row>
    <row r="109" spans="1:10" ht="15" customHeight="1" x14ac:dyDescent="0.25">
      <c r="A109" s="12">
        <v>39295</v>
      </c>
      <c r="B109" s="38">
        <v>186.7651302301598</v>
      </c>
      <c r="C109" s="82">
        <v>104.33</v>
      </c>
      <c r="D109" s="28">
        <f t="shared" si="21"/>
        <v>7.7927320239834508E-2</v>
      </c>
      <c r="E109" s="38">
        <v>193.16853724471073</v>
      </c>
      <c r="F109" s="82">
        <v>137.30000000000001</v>
      </c>
      <c r="G109" s="28">
        <f t="shared" si="22"/>
        <v>8.8993763107736434E-2</v>
      </c>
      <c r="H109" s="38">
        <v>198.55238958440543</v>
      </c>
      <c r="I109" s="82">
        <v>192.24</v>
      </c>
      <c r="J109" s="28">
        <f t="shared" si="23"/>
        <v>9.3798367530983917E-2</v>
      </c>
    </row>
    <row r="110" spans="1:10" s="20" customFormat="1" ht="16.5" customHeight="1" x14ac:dyDescent="0.25">
      <c r="A110" s="12">
        <v>39326</v>
      </c>
      <c r="B110" s="38">
        <v>186.77536170664212</v>
      </c>
      <c r="C110" s="82">
        <v>104.33571546701509</v>
      </c>
      <c r="D110" s="28">
        <f t="shared" si="21"/>
        <v>5.4782584252732747E-3</v>
      </c>
      <c r="E110" s="38">
        <v>193.17573474668188</v>
      </c>
      <c r="F110" s="82">
        <v>137.30511582804704</v>
      </c>
      <c r="G110" s="94">
        <f t="shared" si="22"/>
        <v>3.7260218842094517E-3</v>
      </c>
      <c r="H110" s="38">
        <v>198.5669695410358</v>
      </c>
      <c r="I110" s="82">
        <v>192.25411642976692</v>
      </c>
      <c r="J110" s="94">
        <f t="shared" si="23"/>
        <v>7.3431282599401015E-3</v>
      </c>
    </row>
    <row r="111" spans="1:10" s="20" customFormat="1" ht="16.5" customHeight="1" x14ac:dyDescent="0.25">
      <c r="A111" s="12">
        <v>39356</v>
      </c>
      <c r="B111" s="38">
        <v>186.87409265364866</v>
      </c>
      <c r="C111" s="82">
        <v>104.39086815900046</v>
      </c>
      <c r="D111" s="28">
        <f t="shared" si="21"/>
        <v>5.2860798182585711E-2</v>
      </c>
      <c r="E111" s="38">
        <v>193.31419904327458</v>
      </c>
      <c r="F111" s="82">
        <v>137.4035332421526</v>
      </c>
      <c r="G111" s="28">
        <f t="shared" si="22"/>
        <v>7.1677893071964149E-2</v>
      </c>
      <c r="H111" s="38">
        <v>198.74309419086663</v>
      </c>
      <c r="I111" s="82">
        <v>192.42464171407272</v>
      </c>
      <c r="J111" s="28">
        <f t="shared" si="23"/>
        <v>8.8697858580366606E-2</v>
      </c>
    </row>
    <row r="112" spans="1:10" s="20" customFormat="1" ht="16.5" customHeight="1" x14ac:dyDescent="0.25">
      <c r="A112" s="12">
        <v>39387</v>
      </c>
      <c r="B112" s="38">
        <v>186.97842336261817</v>
      </c>
      <c r="C112" s="82">
        <v>104.44914896791472</v>
      </c>
      <c r="D112" s="28">
        <f>((C112/C111)-1)*100</f>
        <v>5.5829412995667127E-2</v>
      </c>
      <c r="E112" s="38">
        <v>193.47436616666695</v>
      </c>
      <c r="F112" s="82">
        <v>137.51737655408863</v>
      </c>
      <c r="G112" s="28">
        <f>((F112/F111)-1)*100</f>
        <v>8.2853263849758108E-2</v>
      </c>
      <c r="H112" s="38">
        <v>198.95632058079718</v>
      </c>
      <c r="I112" s="82">
        <v>192.6310891977119</v>
      </c>
      <c r="J112" s="28">
        <f>((I112/I111)-1)*100</f>
        <v>0.1072874460361195</v>
      </c>
    </row>
    <row r="113" spans="1:16" s="20" customFormat="1" ht="16.5" customHeight="1" x14ac:dyDescent="0.25">
      <c r="A113" s="12">
        <v>39417</v>
      </c>
      <c r="B113" s="38">
        <v>187.06945374342664</v>
      </c>
      <c r="C113" s="82">
        <v>104.5</v>
      </c>
      <c r="D113" s="28">
        <f>((C113/C112)-1)*100</f>
        <v>4.8684965447542972E-2</v>
      </c>
      <c r="E113" s="38">
        <v>193.61874796516449</v>
      </c>
      <c r="F113" s="82">
        <v>137.62</v>
      </c>
      <c r="G113" s="28">
        <f>((F113/F112)-1)*100</f>
        <v>7.4625802558858645E-2</v>
      </c>
      <c r="H113" s="38">
        <v>199.16</v>
      </c>
      <c r="I113" s="82">
        <v>192.83</v>
      </c>
      <c r="J113" s="28">
        <f>((I113/I112)-1)*100</f>
        <v>0.10325996863567166</v>
      </c>
    </row>
    <row r="114" spans="1:16" s="20" customFormat="1" ht="16.5" customHeight="1" x14ac:dyDescent="0.25">
      <c r="A114" s="26" t="s">
        <v>53</v>
      </c>
      <c r="B114" s="29"/>
      <c r="C114" s="29"/>
      <c r="D114" s="23">
        <f>((D101/100)+1)*((D102/100)+1)*((D103/100)+1)*((D104/100)+1)*((D105/100)+1)*((D106/100)+1)*((D108/100)+1)*((D109/100)+1)*((D110/100)+1)*((D111/100)+1)*((D112/100)+1)*((D113/100)+1)-1</f>
        <v>3.6115536349349275E-2</v>
      </c>
      <c r="E114" s="29"/>
      <c r="F114" s="29"/>
      <c r="G114" s="23">
        <f>((G101/100)+1)*((G102/100)+1)*((G103/100)+1)*((G104/100)+1)*((G105/100)+1)*((G106/100)+1)*((G108/100)+1)*((G109/100)+1)*((G110/100)+1)*((G111/100)+1)*((G112/100)+1)*((G113/100)+1)-1</f>
        <v>4.1733179445023083E-2</v>
      </c>
      <c r="H114" s="29"/>
      <c r="I114" s="29"/>
      <c r="J114" s="23">
        <f>((J101/100)+1)*((J102/100)+1)*((J103/100)+1)*((J104/100)+1)*((J105/100)+1)*((J106/100)+1)*((J108/100)+1)*((J109/100)+1)*((J110/100)+1)*((J111/100)+1)*((J112/100)+1)*((J113/100)+1)-1</f>
        <v>4.6978759579945351E-2</v>
      </c>
      <c r="K114" s="31"/>
      <c r="L114" s="31"/>
      <c r="M114" s="100"/>
      <c r="N114" s="31"/>
      <c r="O114" s="31"/>
      <c r="P114" s="100"/>
    </row>
    <row r="115" spans="1:16" s="96" customFormat="1" ht="16.5" customHeight="1" x14ac:dyDescent="0.25">
      <c r="A115" s="97">
        <v>39448</v>
      </c>
      <c r="B115" s="38">
        <v>187.45944682394236</v>
      </c>
      <c r="C115" s="71">
        <v>104.71785639557055</v>
      </c>
      <c r="D115" s="56">
        <f>((C115/C113)-1)*100</f>
        <v>0.20847501968472848</v>
      </c>
      <c r="E115" s="38">
        <v>194.24441490505112</v>
      </c>
      <c r="F115" s="71">
        <v>138.06471046927072</v>
      </c>
      <c r="G115" s="56">
        <f>((F115/F113)-1)*100</f>
        <v>0.32314377944391293</v>
      </c>
      <c r="H115" s="69">
        <v>199.99948226895972</v>
      </c>
      <c r="I115" s="71">
        <v>193.64280059210438</v>
      </c>
      <c r="J115" s="56">
        <f>((I115/I113)-1)*100</f>
        <v>0.42151148270723748</v>
      </c>
      <c r="K115" s="101"/>
      <c r="L115" s="102"/>
      <c r="M115" s="103"/>
      <c r="N115" s="101"/>
      <c r="O115" s="102"/>
      <c r="P115" s="103"/>
    </row>
    <row r="116" spans="1:16" s="96" customFormat="1" ht="16.5" customHeight="1" x14ac:dyDescent="0.25">
      <c r="A116" s="97">
        <v>39480</v>
      </c>
      <c r="B116" s="38">
        <v>187.56692380560312</v>
      </c>
      <c r="C116" s="71">
        <v>104.77789476291916</v>
      </c>
      <c r="D116" s="56">
        <f t="shared" ref="D116:D126" si="24">((C116/C115)-1)*100</f>
        <v>5.7333457172581426E-2</v>
      </c>
      <c r="E116" s="38">
        <v>194.39912599249064</v>
      </c>
      <c r="F116" s="71">
        <v>138.17467574937498</v>
      </c>
      <c r="G116" s="56">
        <f t="shared" ref="G116:G126" si="25">((F116/F115)-1)*100</f>
        <v>7.9647637495861012E-2</v>
      </c>
      <c r="H116" s="69">
        <v>200.19900045471698</v>
      </c>
      <c r="I116" s="71">
        <v>193.83597739346797</v>
      </c>
      <c r="J116" s="56">
        <f t="shared" ref="J116:J126" si="26">((I116/I115)-1)*100</f>
        <v>9.9759351121186945E-2</v>
      </c>
      <c r="K116" s="101"/>
      <c r="L116" s="102"/>
      <c r="M116" s="103"/>
      <c r="N116" s="101"/>
      <c r="O116" s="102"/>
      <c r="P116" s="103"/>
    </row>
    <row r="117" spans="1:16" s="96" customFormat="1" ht="16.5" customHeight="1" x14ac:dyDescent="0.25">
      <c r="A117" s="97">
        <v>39510</v>
      </c>
      <c r="B117" s="38">
        <v>187.76101007167716</v>
      </c>
      <c r="C117" s="71">
        <v>104.88631446693216</v>
      </c>
      <c r="D117" s="56">
        <f t="shared" si="24"/>
        <v>0.10347574195714859</v>
      </c>
      <c r="E117" s="38">
        <v>194.6716373206184</v>
      </c>
      <c r="F117" s="71">
        <v>138.36837088154107</v>
      </c>
      <c r="G117" s="56">
        <f t="shared" si="25"/>
        <v>0.14018135459019643</v>
      </c>
      <c r="H117" s="69">
        <v>200.54584523841484</v>
      </c>
      <c r="I117" s="71">
        <v>194.17179823922243</v>
      </c>
      <c r="J117" s="56">
        <f t="shared" si="26"/>
        <v>0.17325000769736754</v>
      </c>
      <c r="K117" s="101"/>
      <c r="L117" s="102"/>
      <c r="M117" s="103"/>
      <c r="N117" s="101"/>
      <c r="O117" s="102"/>
      <c r="P117" s="103"/>
    </row>
    <row r="118" spans="1:16" s="96" customFormat="1" ht="16.5" customHeight="1" x14ac:dyDescent="0.25">
      <c r="A118" s="97">
        <v>39542</v>
      </c>
      <c r="B118" s="38">
        <v>187.81115820422713</v>
      </c>
      <c r="C118" s="71">
        <v>104.91432801883283</v>
      </c>
      <c r="D118" s="56">
        <f t="shared" si="24"/>
        <v>2.6708491039117987E-2</v>
      </c>
      <c r="E118" s="38">
        <v>194.75046202249868</v>
      </c>
      <c r="F118" s="71">
        <v>138.42439776729861</v>
      </c>
      <c r="G118" s="56">
        <f t="shared" si="25"/>
        <v>4.0491107469575738E-2</v>
      </c>
      <c r="H118" s="69">
        <v>200.65193284849838</v>
      </c>
      <c r="I118" s="71">
        <v>194.27451401474164</v>
      </c>
      <c r="J118" s="56">
        <f t="shared" si="26"/>
        <v>5.2899430530417568E-2</v>
      </c>
      <c r="K118" s="101"/>
      <c r="L118" s="102"/>
      <c r="M118" s="103"/>
      <c r="N118" s="101"/>
      <c r="O118" s="102"/>
      <c r="P118" s="103"/>
    </row>
    <row r="119" spans="1:16" s="96" customFormat="1" ht="16.5" customHeight="1" x14ac:dyDescent="0.25">
      <c r="A119" s="97">
        <v>39573</v>
      </c>
      <c r="B119" s="38">
        <v>193.85407795096336</v>
      </c>
      <c r="C119" s="71">
        <v>108.29</v>
      </c>
      <c r="D119" s="56">
        <f t="shared" si="24"/>
        <v>3.2175509722191853</v>
      </c>
      <c r="E119" s="38">
        <v>202.08833714370166</v>
      </c>
      <c r="F119" s="71">
        <v>143.63999999999999</v>
      </c>
      <c r="G119" s="56">
        <f t="shared" si="25"/>
        <v>3.767834512431234</v>
      </c>
      <c r="H119" s="69">
        <v>209.2094051755432</v>
      </c>
      <c r="I119" s="71">
        <v>202.56</v>
      </c>
      <c r="J119" s="56">
        <f t="shared" si="26"/>
        <v>4.2648342358636127</v>
      </c>
      <c r="K119" s="101"/>
      <c r="L119" s="102"/>
      <c r="M119" s="103"/>
      <c r="N119" s="101"/>
      <c r="O119" s="102"/>
      <c r="P119" s="103"/>
    </row>
    <row r="120" spans="1:16" s="96" customFormat="1" ht="16.5" customHeight="1" x14ac:dyDescent="0.25">
      <c r="A120" s="97">
        <v>39605</v>
      </c>
      <c r="B120" s="38">
        <v>196.86256509385203</v>
      </c>
      <c r="C120" s="71">
        <v>109.97058921507869</v>
      </c>
      <c r="D120" s="56">
        <f t="shared" si="24"/>
        <v>1.5519338951691664</v>
      </c>
      <c r="E120" s="38">
        <v>204.82547955003378</v>
      </c>
      <c r="F120" s="71">
        <v>145.58550136243622</v>
      </c>
      <c r="G120" s="56">
        <f t="shared" si="25"/>
        <v>1.3544286845142306</v>
      </c>
      <c r="H120" s="69">
        <v>209.22344406257355</v>
      </c>
      <c r="I120" s="71">
        <v>202.57359268219554</v>
      </c>
      <c r="J120" s="56">
        <f t="shared" si="26"/>
        <v>6.7104473714163504E-3</v>
      </c>
      <c r="K120" s="101"/>
      <c r="L120" s="102"/>
      <c r="M120" s="103"/>
      <c r="N120" s="101"/>
      <c r="O120" s="102"/>
      <c r="P120" s="103"/>
    </row>
    <row r="121" spans="1:16" s="96" customFormat="1" ht="16.5" customHeight="1" x14ac:dyDescent="0.25">
      <c r="A121" s="97">
        <v>39636</v>
      </c>
      <c r="B121" s="38">
        <v>199.47566985116737</v>
      </c>
      <c r="C121" s="71">
        <v>111.4303114822639</v>
      </c>
      <c r="D121" s="56">
        <f t="shared" si="24"/>
        <v>1.3273751442127057</v>
      </c>
      <c r="E121" s="38">
        <v>207.15566257978389</v>
      </c>
      <c r="F121" s="71">
        <v>147.24174484053117</v>
      </c>
      <c r="G121" s="56">
        <f t="shared" si="25"/>
        <v>1.1376431461892045</v>
      </c>
      <c r="H121" s="69">
        <v>213.72024243372073</v>
      </c>
      <c r="I121" s="71">
        <v>206.92746710430998</v>
      </c>
      <c r="J121" s="56">
        <f t="shared" si="26"/>
        <v>2.149280350151539</v>
      </c>
      <c r="K121" s="101"/>
      <c r="L121" s="102"/>
      <c r="M121" s="103"/>
      <c r="N121" s="101"/>
      <c r="O121" s="102"/>
      <c r="P121" s="103"/>
    </row>
    <row r="122" spans="1:16" s="96" customFormat="1" ht="16.5" customHeight="1" x14ac:dyDescent="0.25">
      <c r="A122" s="97">
        <v>39668</v>
      </c>
      <c r="B122" s="38">
        <v>201.05686631229472</v>
      </c>
      <c r="C122" s="71">
        <v>112.31359320935141</v>
      </c>
      <c r="D122" s="56">
        <f t="shared" si="24"/>
        <v>0.79267635110944479</v>
      </c>
      <c r="E122" s="38">
        <v>208.52957910565468</v>
      </c>
      <c r="F122" s="71">
        <v>148.21829486100933</v>
      </c>
      <c r="G122" s="56">
        <f t="shared" si="25"/>
        <v>0.66322904658309145</v>
      </c>
      <c r="H122" s="69">
        <v>214.88939950263065</v>
      </c>
      <c r="I122" s="71">
        <v>208.05946428043924</v>
      </c>
      <c r="J122" s="56">
        <f t="shared" si="26"/>
        <v>0.54705022584489171</v>
      </c>
      <c r="K122" s="101"/>
      <c r="L122" s="102"/>
      <c r="M122" s="103"/>
      <c r="N122" s="101"/>
      <c r="O122" s="102"/>
      <c r="P122" s="103"/>
    </row>
    <row r="123" spans="1:16" s="96" customFormat="1" ht="16.5" customHeight="1" x14ac:dyDescent="0.25">
      <c r="A123" s="97">
        <v>39700</v>
      </c>
      <c r="B123" s="38">
        <v>201.16421106060474</v>
      </c>
      <c r="C123" s="71">
        <v>112.37355770902749</v>
      </c>
      <c r="D123" s="56">
        <f t="shared" si="24"/>
        <v>5.3390242411976985E-2</v>
      </c>
      <c r="E123" s="38">
        <v>208.68389758943485</v>
      </c>
      <c r="F123" s="71">
        <v>148.32798108696119</v>
      </c>
      <c r="G123" s="56">
        <f t="shared" si="25"/>
        <v>7.4003162736913097E-2</v>
      </c>
      <c r="H123" s="69">
        <v>215.09167665218681</v>
      </c>
      <c r="I123" s="71">
        <v>208.25202005018397</v>
      </c>
      <c r="J123" s="56">
        <f t="shared" si="26"/>
        <v>9.2548431002970055E-2</v>
      </c>
      <c r="K123" s="101"/>
      <c r="L123" s="102"/>
      <c r="M123" s="103"/>
      <c r="N123" s="101"/>
      <c r="O123" s="102"/>
      <c r="P123" s="103"/>
    </row>
    <row r="124" spans="1:16" s="96" customFormat="1" ht="16.5" customHeight="1" x14ac:dyDescent="0.25">
      <c r="A124" s="97">
        <v>39731</v>
      </c>
      <c r="B124" s="38">
        <v>201.90781043674221</v>
      </c>
      <c r="C124" s="71">
        <v>112.78894425798778</v>
      </c>
      <c r="D124" s="56">
        <f t="shared" si="24"/>
        <v>0.36964794692704306</v>
      </c>
      <c r="E124" s="38">
        <v>209.42135156610576</v>
      </c>
      <c r="F124" s="71">
        <v>148.85214735358588</v>
      </c>
      <c r="G124" s="56">
        <f t="shared" si="25"/>
        <v>0.3533832677985238</v>
      </c>
      <c r="H124" s="69">
        <v>215.82031218167623</v>
      </c>
      <c r="I124" s="71">
        <v>208.95748584624945</v>
      </c>
      <c r="J124" s="56">
        <f t="shared" si="26"/>
        <v>0.33875579977351578</v>
      </c>
      <c r="K124" s="101"/>
      <c r="L124" s="102"/>
      <c r="M124" s="103"/>
      <c r="N124" s="101"/>
      <c r="O124" s="102"/>
      <c r="P124" s="103"/>
    </row>
    <row r="125" spans="1:16" s="96" customFormat="1" ht="16.5" customHeight="1" x14ac:dyDescent="0.25">
      <c r="A125" s="97">
        <v>39763</v>
      </c>
      <c r="B125" s="38">
        <v>203.466990353944</v>
      </c>
      <c r="C125" s="71">
        <v>113.65992719019356</v>
      </c>
      <c r="D125" s="56">
        <f t="shared" si="24"/>
        <v>0.77222367665179537</v>
      </c>
      <c r="E125" s="38">
        <v>210.71188705325415</v>
      </c>
      <c r="F125" s="71">
        <v>149.76943194305815</v>
      </c>
      <c r="G125" s="56">
        <f t="shared" si="25"/>
        <v>0.61623873473142243</v>
      </c>
      <c r="H125" s="69">
        <v>216.84742722280419</v>
      </c>
      <c r="I125" s="71">
        <v>209.95193986449917</v>
      </c>
      <c r="J125" s="56">
        <f t="shared" si="26"/>
        <v>0.47591212835582652</v>
      </c>
      <c r="K125" s="101"/>
      <c r="L125" s="102"/>
      <c r="M125" s="103"/>
      <c r="N125" s="101"/>
      <c r="O125" s="102"/>
      <c r="P125" s="103"/>
    </row>
    <row r="126" spans="1:16" s="96" customFormat="1" ht="16.5" customHeight="1" x14ac:dyDescent="0.25">
      <c r="A126" s="97">
        <v>39794</v>
      </c>
      <c r="B126" s="38">
        <v>203.24247164973272</v>
      </c>
      <c r="C126" s="71">
        <v>113.53450743768678</v>
      </c>
      <c r="D126" s="56">
        <f t="shared" si="24"/>
        <v>-0.11034650083568964</v>
      </c>
      <c r="E126" s="38">
        <v>210.54611781269557</v>
      </c>
      <c r="F126" s="71">
        <v>149.65160676793735</v>
      </c>
      <c r="G126" s="56">
        <f t="shared" si="25"/>
        <v>-7.8671043611622249E-2</v>
      </c>
      <c r="H126" s="69">
        <v>216.7388056410106</v>
      </c>
      <c r="I126" s="71">
        <v>209.84677231835497</v>
      </c>
      <c r="J126" s="56">
        <f t="shared" si="26"/>
        <v>-5.0091247650330128E-2</v>
      </c>
      <c r="K126" s="101"/>
      <c r="L126" s="102"/>
      <c r="M126" s="103"/>
      <c r="N126" s="101"/>
      <c r="O126" s="102"/>
      <c r="P126" s="103"/>
    </row>
    <row r="127" spans="1:16" s="96" customFormat="1" ht="16.5" customHeight="1" x14ac:dyDescent="0.25">
      <c r="A127" s="26" t="s">
        <v>57</v>
      </c>
      <c r="B127" s="98"/>
      <c r="C127" s="99"/>
      <c r="D127" s="58">
        <f>((D115/100)+1)*((D116/100)+1)*((D117/100)+1)*((D118/100)+1)*((D119/100)+1)*((D120/100)+1)*((D121/100)+1)*((D122/100)+1)*((D123/100)+1)*((D124/100)+1)*((D125/100)+1)*((D126/100)+1)-1</f>
        <v>8.645461662858156E-2</v>
      </c>
      <c r="E127" s="98"/>
      <c r="F127" s="99"/>
      <c r="G127" s="58">
        <f>((G115/100)+1)*((G116/100)+1)*((G117/100)+1)*((G118/100)+1)*((G119/100)+1)*((G120/100)+1)*((G121/100)+1)*((G122/100)+1)*((G123/100)+1)*((G124/100)+1)*((G125/100)+1)*((G126/100)+1)-1</f>
        <v>8.74262953635907E-2</v>
      </c>
      <c r="H127" s="98"/>
      <c r="I127" s="99"/>
      <c r="J127" s="58">
        <f>((J115/100)+1)*((J116/100)+1)*((J117/100)+1)*((J118/100)+1)*((J119/100)+1)*((J120/100)+1)*((J121/100)+1)*((J122/100)+1)*((J123/100)+1)*((J124/100)+1)*((J125/100)+1)*((J126/100)+1)-1</f>
        <v>8.8247535748352979E-2</v>
      </c>
      <c r="K127" s="104"/>
      <c r="L127" s="105"/>
      <c r="M127" s="106"/>
      <c r="N127" s="104"/>
      <c r="O127" s="105"/>
      <c r="P127" s="106"/>
    </row>
    <row r="128" spans="1:16" s="96" customFormat="1" ht="16.5" customHeight="1" x14ac:dyDescent="0.25">
      <c r="A128" s="97">
        <v>39814</v>
      </c>
      <c r="B128" s="38">
        <v>202.11985733086993</v>
      </c>
      <c r="C128" s="71">
        <v>112.90739705716439</v>
      </c>
      <c r="D128" s="56">
        <f>((C128/C126)-1)*100</f>
        <v>-0.55235222724384636</v>
      </c>
      <c r="E128" s="38">
        <v>209.59462569799214</v>
      </c>
      <c r="F128" s="71">
        <v>148.97530684243094</v>
      </c>
      <c r="G128" s="56">
        <f>((F128/F126)-1)*100</f>
        <v>-0.45191624741800496</v>
      </c>
      <c r="H128" s="69">
        <v>215.95561873907849</v>
      </c>
      <c r="I128" s="69">
        <v>209.08848981787514</v>
      </c>
      <c r="J128" s="56">
        <f>((I128/I126)-1)*100</f>
        <v>-0.36135056646449115</v>
      </c>
      <c r="K128" s="104"/>
      <c r="L128" s="105"/>
      <c r="M128" s="106"/>
      <c r="N128" s="104"/>
      <c r="O128" s="105"/>
      <c r="P128" s="106"/>
    </row>
    <row r="129" spans="1:16" s="96" customFormat="1" ht="16.5" customHeight="1" x14ac:dyDescent="0.25">
      <c r="A129" s="97">
        <v>39846</v>
      </c>
      <c r="B129" s="38">
        <v>201.73327598671548</v>
      </c>
      <c r="C129" s="71">
        <v>112.6914465122959</v>
      </c>
      <c r="D129" s="56">
        <f t="shared" ref="D129:D137" si="27">((C129/C128)-1)*100</f>
        <v>-0.19126341630137933</v>
      </c>
      <c r="E129" s="38">
        <v>209.29134212652417</v>
      </c>
      <c r="F129" s="71">
        <v>148.75973946817572</v>
      </c>
      <c r="G129" s="56">
        <f t="shared" ref="G129:G138" si="28">((F129/F128)-1)*100</f>
        <v>-0.1447000706521262</v>
      </c>
      <c r="H129" s="69">
        <v>215.73363104071441</v>
      </c>
      <c r="I129" s="110">
        <v>208.87356106130886</v>
      </c>
      <c r="J129" s="56">
        <f t="shared" ref="J129:J138" si="29">((I129/I128)-1)*100</f>
        <v>-0.10279320337216458</v>
      </c>
      <c r="K129" s="104"/>
      <c r="L129" s="105"/>
      <c r="M129" s="106"/>
      <c r="N129" s="104"/>
      <c r="O129" s="105"/>
      <c r="P129" s="106"/>
    </row>
    <row r="130" spans="1:16" s="96" customFormat="1" ht="16.5" customHeight="1" x14ac:dyDescent="0.25">
      <c r="A130" s="97">
        <v>39875</v>
      </c>
      <c r="B130" s="38">
        <v>201.37622367132624</v>
      </c>
      <c r="C130" s="71">
        <v>112.49199135694302</v>
      </c>
      <c r="D130" s="56">
        <f t="shared" si="27"/>
        <v>-0.17699227539076379</v>
      </c>
      <c r="E130" s="38">
        <v>209.01865676560024</v>
      </c>
      <c r="F130" s="71">
        <v>148.56592063727874</v>
      </c>
      <c r="G130" s="56">
        <f t="shared" si="28"/>
        <v>-0.13028984293055323</v>
      </c>
      <c r="H130" s="69">
        <v>215.54314898360914</v>
      </c>
      <c r="I130" s="110">
        <v>208.68913610450485</v>
      </c>
      <c r="J130" s="56">
        <f t="shared" si="29"/>
        <v>-8.8295022053974659E-2</v>
      </c>
      <c r="K130" s="104"/>
      <c r="L130" s="105"/>
      <c r="M130" s="106"/>
      <c r="N130" s="104"/>
      <c r="O130" s="105"/>
      <c r="P130" s="106"/>
    </row>
    <row r="131" spans="1:16" s="96" customFormat="1" ht="16.5" customHeight="1" x14ac:dyDescent="0.25">
      <c r="A131" s="97">
        <v>39907</v>
      </c>
      <c r="B131" s="38">
        <v>199.89260354007646</v>
      </c>
      <c r="C131" s="71">
        <v>111.66321733417688</v>
      </c>
      <c r="D131" s="56">
        <f t="shared" si="27"/>
        <v>-0.73674046727147946</v>
      </c>
      <c r="E131" s="38">
        <v>207.89502847248997</v>
      </c>
      <c r="F131" s="71">
        <v>147.76727005554037</v>
      </c>
      <c r="G131" s="56">
        <f t="shared" si="28"/>
        <v>-0.53757320542459075</v>
      </c>
      <c r="H131" s="69">
        <v>214.77012283520554</v>
      </c>
      <c r="I131" s="110">
        <v>207.94069125781286</v>
      </c>
      <c r="J131" s="56">
        <f t="shared" si="29"/>
        <v>-0.35864102016177624</v>
      </c>
      <c r="K131" s="104"/>
      <c r="L131" s="105"/>
      <c r="M131" s="106"/>
      <c r="N131" s="104"/>
      <c r="O131" s="105"/>
      <c r="P131" s="106"/>
    </row>
    <row r="132" spans="1:16" s="96" customFormat="1" ht="16.5" customHeight="1" x14ac:dyDescent="0.25">
      <c r="A132" s="97">
        <v>39938</v>
      </c>
      <c r="B132" s="38">
        <v>204.22457790353749</v>
      </c>
      <c r="C132" s="71">
        <v>114.08312775740697</v>
      </c>
      <c r="D132" s="56">
        <f t="shared" si="27"/>
        <v>2.1671509034062453</v>
      </c>
      <c r="E132" s="38">
        <v>213.16584161589333</v>
      </c>
      <c r="F132" s="71">
        <v>151.51364953799461</v>
      </c>
      <c r="G132" s="56">
        <f t="shared" si="28"/>
        <v>2.5353242846309021</v>
      </c>
      <c r="H132" s="69">
        <v>220.92293614560674</v>
      </c>
      <c r="I132" s="110">
        <v>213.89785250564066</v>
      </c>
      <c r="J132" s="56">
        <f t="shared" si="29"/>
        <v>2.8648367050208012</v>
      </c>
      <c r="K132" s="104"/>
      <c r="L132" s="105"/>
      <c r="M132" s="106"/>
      <c r="N132" s="104"/>
      <c r="O132" s="105"/>
      <c r="P132" s="106"/>
    </row>
    <row r="133" spans="1:16" s="96" customFormat="1" ht="16.5" customHeight="1" x14ac:dyDescent="0.25">
      <c r="A133" s="97">
        <v>39970</v>
      </c>
      <c r="B133" s="38">
        <v>204.12561564727142</v>
      </c>
      <c r="C133" s="71">
        <v>114.02784585235588</v>
      </c>
      <c r="D133" s="56">
        <f t="shared" si="27"/>
        <v>-4.8457564354864591E-2</v>
      </c>
      <c r="E133" s="38">
        <v>213.10396496029315</v>
      </c>
      <c r="F133" s="71">
        <v>151.46966895536411</v>
      </c>
      <c r="G133" s="56">
        <f t="shared" si="28"/>
        <v>-2.9027472286891065E-2</v>
      </c>
      <c r="H133" s="69">
        <v>220.89696525733498</v>
      </c>
      <c r="I133" s="110">
        <v>213.87270746037777</v>
      </c>
      <c r="J133" s="56">
        <f t="shared" si="29"/>
        <v>-1.1755632405063832E-2</v>
      </c>
      <c r="K133" s="104"/>
      <c r="L133" s="105"/>
      <c r="M133" s="106"/>
      <c r="N133" s="104"/>
      <c r="O133" s="105"/>
      <c r="P133" s="106"/>
    </row>
    <row r="134" spans="1:16" s="96" customFormat="1" ht="16.5" customHeight="1" x14ac:dyDescent="0.25">
      <c r="A134" s="97">
        <v>40001</v>
      </c>
      <c r="B134" s="38">
        <v>203.24899732876113</v>
      </c>
      <c r="C134" s="71">
        <v>113.53815278675273</v>
      </c>
      <c r="D134" s="56">
        <f t="shared" si="27"/>
        <v>-0.42945042234439068</v>
      </c>
      <c r="E134" s="38">
        <v>212.07080902438918</v>
      </c>
      <c r="F134" s="71">
        <v>150.73532415976257</v>
      </c>
      <c r="G134" s="56">
        <f t="shared" si="28"/>
        <v>-0.48481309866593714</v>
      </c>
      <c r="H134" s="69">
        <v>219.71735746960317</v>
      </c>
      <c r="I134" s="110">
        <v>212.73060978144562</v>
      </c>
      <c r="J134" s="56">
        <f t="shared" si="29"/>
        <v>-0.53400814554317444</v>
      </c>
      <c r="K134" s="104"/>
      <c r="L134" s="105"/>
      <c r="M134" s="106"/>
      <c r="N134" s="104"/>
      <c r="O134" s="105"/>
      <c r="P134" s="106"/>
    </row>
    <row r="135" spans="1:16" s="96" customFormat="1" ht="16.5" customHeight="1" x14ac:dyDescent="0.25">
      <c r="A135" s="97">
        <v>40033</v>
      </c>
      <c r="B135" s="38">
        <v>202.1066114073835</v>
      </c>
      <c r="C135" s="71">
        <v>112.89999767166003</v>
      </c>
      <c r="D135" s="56">
        <f t="shared" si="27"/>
        <v>-0.56206226667372405</v>
      </c>
      <c r="E135" s="38">
        <v>211.21490427426596</v>
      </c>
      <c r="F135" s="71">
        <v>150.12696565651913</v>
      </c>
      <c r="G135" s="56">
        <f t="shared" si="28"/>
        <v>-0.40359385342128018</v>
      </c>
      <c r="H135" s="69">
        <v>219.14031058939884</v>
      </c>
      <c r="I135" s="110">
        <v>212.17191229795105</v>
      </c>
      <c r="J135" s="56">
        <f t="shared" si="29"/>
        <v>-0.26263144926278459</v>
      </c>
      <c r="K135" s="104"/>
      <c r="L135" s="105"/>
      <c r="M135" s="106"/>
      <c r="N135" s="104"/>
      <c r="O135" s="105"/>
      <c r="P135" s="106"/>
    </row>
    <row r="136" spans="1:16" s="96" customFormat="1" ht="16.5" customHeight="1" x14ac:dyDescent="0.25">
      <c r="A136" s="97">
        <v>40065</v>
      </c>
      <c r="B136" s="38">
        <v>202.24035651084586</v>
      </c>
      <c r="C136" s="71">
        <v>112.97470983354501</v>
      </c>
      <c r="D136" s="56">
        <f t="shared" si="27"/>
        <v>6.6175521191991216E-2</v>
      </c>
      <c r="E136" s="38">
        <v>211.32881575491194</v>
      </c>
      <c r="F136" s="71">
        <v>150.20793146241991</v>
      </c>
      <c r="G136" s="56">
        <f t="shared" si="28"/>
        <v>5.3931554232589107E-2</v>
      </c>
      <c r="H136" s="69">
        <v>219.23470062492177</v>
      </c>
      <c r="I136" s="110">
        <v>212.26330084387811</v>
      </c>
      <c r="J136" s="56">
        <f t="shared" si="29"/>
        <v>4.3072876582606057E-2</v>
      </c>
      <c r="K136" s="104"/>
      <c r="L136" s="105"/>
      <c r="M136" s="106"/>
      <c r="N136" s="104"/>
      <c r="O136" s="105"/>
      <c r="P136" s="106"/>
    </row>
    <row r="137" spans="1:16" s="96" customFormat="1" ht="16.5" customHeight="1" x14ac:dyDescent="0.25">
      <c r="A137" s="97">
        <v>40096</v>
      </c>
      <c r="B137" s="38">
        <v>202.72666392642728</v>
      </c>
      <c r="C137" s="71">
        <v>113.24636896287547</v>
      </c>
      <c r="D137" s="56">
        <f t="shared" si="27"/>
        <v>0.24046012574914233</v>
      </c>
      <c r="E137" s="38">
        <v>211.79966220200834</v>
      </c>
      <c r="F137" s="71">
        <v>150.54259888863973</v>
      </c>
      <c r="G137" s="56">
        <f t="shared" si="28"/>
        <v>0.22280276611328365</v>
      </c>
      <c r="H137" s="69">
        <v>219.68882240569457</v>
      </c>
      <c r="I137" s="110">
        <v>212.70298209824691</v>
      </c>
      <c r="J137" s="56">
        <f t="shared" si="29"/>
        <v>0.2071395538563614</v>
      </c>
      <c r="K137" s="104"/>
      <c r="L137" s="105"/>
      <c r="M137" s="106"/>
      <c r="N137" s="104"/>
      <c r="O137" s="105"/>
      <c r="P137" s="106"/>
    </row>
    <row r="138" spans="1:16" s="96" customFormat="1" ht="16.5" customHeight="1" x14ac:dyDescent="0.25">
      <c r="A138" s="97">
        <v>40128</v>
      </c>
      <c r="B138" s="38">
        <v>202.7728950082039</v>
      </c>
      <c r="C138" s="71">
        <v>113.27219438733137</v>
      </c>
      <c r="D138" s="56">
        <f>((C138/C137)-1)*100</f>
        <v>2.2804637969775499E-2</v>
      </c>
      <c r="E138" s="38">
        <v>211.91696463881019</v>
      </c>
      <c r="F138" s="71">
        <v>150.62597491251307</v>
      </c>
      <c r="G138" s="56">
        <f t="shared" si="28"/>
        <v>5.5383675111797537E-2</v>
      </c>
      <c r="H138" s="69">
        <v>219.87400466848004</v>
      </c>
      <c r="I138" s="110">
        <v>212.88227578781587</v>
      </c>
      <c r="J138" s="56">
        <f t="shared" si="29"/>
        <v>8.4292983483491568E-2</v>
      </c>
      <c r="K138" s="104"/>
      <c r="L138" s="105"/>
      <c r="M138" s="106"/>
      <c r="N138" s="104"/>
      <c r="O138" s="105"/>
      <c r="P138" s="106"/>
    </row>
    <row r="139" spans="1:16" s="96" customFormat="1" ht="16.5" customHeight="1" x14ac:dyDescent="0.25">
      <c r="A139" s="97">
        <v>40148</v>
      </c>
      <c r="B139" s="38">
        <v>202.83</v>
      </c>
      <c r="C139" s="71">
        <v>113.31</v>
      </c>
      <c r="D139" s="56">
        <f>((C139/C138)-1)*100</f>
        <v>3.3375898536358584E-2</v>
      </c>
      <c r="E139" s="38">
        <v>212.04</v>
      </c>
      <c r="F139" s="71">
        <v>150.71</v>
      </c>
      <c r="G139" s="56">
        <f>((F139/F138)-1)*100</f>
        <v>5.5783929389163767E-2</v>
      </c>
      <c r="H139" s="69">
        <v>220.06</v>
      </c>
      <c r="I139" s="110">
        <v>213.06</v>
      </c>
      <c r="J139" s="56">
        <f>((I139/I138)-1)*100</f>
        <v>8.3484738936778768E-2</v>
      </c>
      <c r="K139" s="104"/>
      <c r="L139" s="105"/>
      <c r="M139" s="106"/>
      <c r="N139" s="104"/>
      <c r="O139" s="105"/>
      <c r="P139" s="106"/>
    </row>
    <row r="140" spans="1:16" s="96" customFormat="1" ht="16.5" customHeight="1" x14ac:dyDescent="0.25">
      <c r="A140" s="26" t="s">
        <v>59</v>
      </c>
      <c r="B140" s="98"/>
      <c r="C140" s="99"/>
      <c r="D140" s="58">
        <f>((D128/100)+1)*((D129/100)+1)*((D130/100)+1)*((D131/100)+1)*((D132/100)+1)*((D133/100)+1)*((D134/100)+1)*((D135/100)+1)*((D136/100)+1)*((D137/100)+1)*((D138/100)+1)*((D139/100)+1)-1</f>
        <v>-1.9774378975485618E-3</v>
      </c>
      <c r="E140" s="98"/>
      <c r="F140" s="99"/>
      <c r="G140" s="58">
        <f>((G128/100)+1)*((G129/100)+1)*((G130/100)+1)*((G131/100)+1)*((G132/100)+1)*((G133/100)+1)*((G134/100)+1)*((G135/100)+1)*((G136/100)+1)*((G137/100)+1)*((G138/100)+1)*((G139/100)+1)-1</f>
        <v>7.0723813457203022E-3</v>
      </c>
      <c r="H140" s="98"/>
      <c r="I140" s="99"/>
      <c r="J140" s="58">
        <f>((J128/100)+1)*((J129/100)+1)*((J130/100)+1)*((J131/100)+1)*((J132/100)+1)*((J133/100)+1)*((J134/100)+1)*((J135/100)+1)*((J136/100)+1)*((J137/100)+1)*((J138/100)+1)*((J139/100)+1)-1</f>
        <v>1.5312256872697771E-2</v>
      </c>
      <c r="K140" s="104"/>
      <c r="L140" s="105"/>
      <c r="M140" s="106"/>
      <c r="N140" s="104"/>
      <c r="O140" s="105"/>
      <c r="P140" s="106"/>
    </row>
    <row r="141" spans="1:16" s="96" customFormat="1" ht="16.5" customHeight="1" x14ac:dyDescent="0.25">
      <c r="A141" s="97">
        <v>40179</v>
      </c>
      <c r="B141" s="71">
        <v>202.49771809957525</v>
      </c>
      <c r="C141" s="71">
        <v>113.1184761485903</v>
      </c>
      <c r="D141" s="56">
        <f>((C141/C139)-1)*100</f>
        <v>-0.16902643315656052</v>
      </c>
      <c r="E141" s="71">
        <v>211.79027592255557</v>
      </c>
      <c r="F141" s="71">
        <v>150.5359273251064</v>
      </c>
      <c r="G141" s="56">
        <f>((F141/F139)-1)*100</f>
        <v>-0.11550174168509786</v>
      </c>
      <c r="H141" s="71">
        <v>219.89060262846056</v>
      </c>
      <c r="I141" s="71">
        <v>212.89834595263326</v>
      </c>
      <c r="J141" s="56">
        <f>((I141/I139)-1)*100</f>
        <v>-7.5872546403232821E-2</v>
      </c>
      <c r="K141" s="104"/>
      <c r="L141" s="105"/>
      <c r="M141" s="106"/>
      <c r="N141" s="104"/>
      <c r="O141" s="105"/>
      <c r="P141" s="106"/>
    </row>
    <row r="142" spans="1:16" s="96" customFormat="1" ht="16.5" customHeight="1" x14ac:dyDescent="0.25">
      <c r="A142" s="97">
        <v>40211</v>
      </c>
      <c r="B142" s="71">
        <v>203.96726071308805</v>
      </c>
      <c r="C142" s="71">
        <v>113.93938624395366</v>
      </c>
      <c r="D142" s="56">
        <f t="shared" ref="D142:D151" si="30">((C142/C141)-1)*100</f>
        <v>0.72570823380349037</v>
      </c>
      <c r="E142" s="71">
        <v>213.42086386942458</v>
      </c>
      <c r="F142" s="71">
        <v>151.69491381585925</v>
      </c>
      <c r="G142" s="56">
        <f t="shared" ref="G142:G151" si="31">((F142/F141)-1)*100</f>
        <v>0.76990689953357894</v>
      </c>
      <c r="H142" s="71">
        <v>221.66962040361628</v>
      </c>
      <c r="I142" s="71">
        <v>214.62079310236859</v>
      </c>
      <c r="J142" s="56">
        <f t="shared" ref="J142:J151" si="32">((I142/I141)-1)*100</f>
        <v>0.80904675047055452</v>
      </c>
      <c r="K142" s="104"/>
      <c r="L142" s="105"/>
      <c r="M142" s="106"/>
      <c r="N142" s="104"/>
      <c r="O142" s="105"/>
      <c r="P142" s="106"/>
    </row>
    <row r="143" spans="1:16" s="96" customFormat="1" ht="16.5" customHeight="1" x14ac:dyDescent="0.25">
      <c r="A143" s="97">
        <v>40240</v>
      </c>
      <c r="B143" s="71">
        <v>204.00858587264412</v>
      </c>
      <c r="C143" s="71">
        <v>113.96247114149944</v>
      </c>
      <c r="D143" s="56">
        <f t="shared" si="30"/>
        <v>2.0260682725070644E-2</v>
      </c>
      <c r="E143" s="71">
        <v>212.87769642701514</v>
      </c>
      <c r="F143" s="71">
        <v>151.30884219722742</v>
      </c>
      <c r="G143" s="56">
        <f t="shared" si="31"/>
        <v>-0.25450531525432751</v>
      </c>
      <c r="H143" s="71">
        <v>220.56654477998646</v>
      </c>
      <c r="I143" s="71">
        <v>213.55279395677414</v>
      </c>
      <c r="J143" s="56">
        <f t="shared" si="32"/>
        <v>-0.49762147001527479</v>
      </c>
      <c r="K143" s="104"/>
      <c r="L143" s="105"/>
      <c r="M143" s="106"/>
      <c r="N143" s="104"/>
      <c r="O143" s="105"/>
      <c r="P143" s="106"/>
    </row>
    <row r="144" spans="1:16" s="96" customFormat="1" ht="16.5" customHeight="1" x14ac:dyDescent="0.25">
      <c r="A144" s="97">
        <v>40272</v>
      </c>
      <c r="B144" s="71">
        <v>204.49909964371281</v>
      </c>
      <c r="C144" s="71">
        <v>114.2364800085322</v>
      </c>
      <c r="D144" s="56">
        <f t="shared" si="30"/>
        <v>0.24043780754152699</v>
      </c>
      <c r="E144" s="71">
        <v>213.20153156483153</v>
      </c>
      <c r="F144" s="71">
        <v>151.53901717839355</v>
      </c>
      <c r="G144" s="56">
        <f t="shared" si="31"/>
        <v>0.15212262404737942</v>
      </c>
      <c r="H144" s="71">
        <v>220.7288235545478</v>
      </c>
      <c r="I144" s="71">
        <v>213.7099124614958</v>
      </c>
      <c r="J144" s="56">
        <f t="shared" si="32"/>
        <v>7.3573612318766912E-2</v>
      </c>
      <c r="K144" s="104"/>
      <c r="L144" s="105"/>
      <c r="M144" s="106"/>
      <c r="N144" s="104"/>
      <c r="O144" s="105"/>
      <c r="P144" s="106"/>
    </row>
    <row r="145" spans="1:16" s="96" customFormat="1" ht="16.5" customHeight="1" x14ac:dyDescent="0.25">
      <c r="A145" s="97">
        <v>40303</v>
      </c>
      <c r="B145" s="71">
        <v>210.5637796369289</v>
      </c>
      <c r="C145" s="71">
        <v>117.62430761271342</v>
      </c>
      <c r="D145" s="56">
        <f t="shared" si="30"/>
        <v>2.9656267454390983</v>
      </c>
      <c r="E145" s="71">
        <v>220.36371298044264</v>
      </c>
      <c r="F145" s="71">
        <v>156.62974014182134</v>
      </c>
      <c r="G145" s="56">
        <f t="shared" si="31"/>
        <v>3.3593480136108633</v>
      </c>
      <c r="H145" s="71">
        <v>228.91811507004161</v>
      </c>
      <c r="I145" s="71">
        <v>221.63879435700119</v>
      </c>
      <c r="J145" s="56">
        <f t="shared" si="32"/>
        <v>3.7101142404585064</v>
      </c>
      <c r="K145" s="104"/>
      <c r="L145" s="105"/>
      <c r="M145" s="106"/>
      <c r="N145" s="104"/>
      <c r="O145" s="105"/>
      <c r="P145" s="106"/>
    </row>
    <row r="146" spans="1:16" s="96" customFormat="1" ht="16.5" customHeight="1" x14ac:dyDescent="0.25">
      <c r="A146" s="97">
        <v>40335</v>
      </c>
      <c r="B146" s="71">
        <v>212.83135780208517</v>
      </c>
      <c r="C146" s="71">
        <v>118.8910131785715</v>
      </c>
      <c r="D146" s="56">
        <f t="shared" si="30"/>
        <v>1.0769079891452371</v>
      </c>
      <c r="E146" s="71">
        <v>222.1347196884042</v>
      </c>
      <c r="F146" s="71">
        <v>157.88853323758872</v>
      </c>
      <c r="G146" s="56">
        <f t="shared" si="31"/>
        <v>0.80367438177935124</v>
      </c>
      <c r="H146" s="71">
        <v>230.20463035425567</v>
      </c>
      <c r="I146" s="71">
        <v>222.88440000261733</v>
      </c>
      <c r="J146" s="56">
        <f t="shared" si="32"/>
        <v>0.56199802441163627</v>
      </c>
      <c r="K146" s="104"/>
      <c r="L146" s="105"/>
      <c r="M146" s="106"/>
      <c r="N146" s="104"/>
      <c r="O146" s="105"/>
      <c r="P146" s="106"/>
    </row>
    <row r="147" spans="1:16" s="96" customFormat="1" ht="16.5" customHeight="1" x14ac:dyDescent="0.25">
      <c r="A147" s="97">
        <v>40366</v>
      </c>
      <c r="B147" s="71">
        <v>213.47857073987836</v>
      </c>
      <c r="C147" s="71">
        <v>119.25255671572296</v>
      </c>
      <c r="D147" s="56">
        <f t="shared" si="30"/>
        <v>0.30409660703996089</v>
      </c>
      <c r="E147" s="71">
        <v>222.86572634551763</v>
      </c>
      <c r="F147" s="71">
        <v>158.40811688952954</v>
      </c>
      <c r="G147" s="56">
        <f t="shared" si="31"/>
        <v>0.32908257571748756</v>
      </c>
      <c r="H147" s="71">
        <v>231.013329869377</v>
      </c>
      <c r="I147" s="71">
        <v>223.66738384587387</v>
      </c>
      <c r="J147" s="56">
        <f t="shared" si="32"/>
        <v>0.35129593782576851</v>
      </c>
      <c r="K147" s="104"/>
      <c r="L147" s="105"/>
      <c r="M147" s="106"/>
      <c r="N147" s="104"/>
      <c r="O147" s="105"/>
      <c r="P147" s="106"/>
    </row>
    <row r="148" spans="1:16" s="96" customFormat="1" ht="16.5" customHeight="1" x14ac:dyDescent="0.25">
      <c r="A148" s="97">
        <v>40398</v>
      </c>
      <c r="B148" s="71">
        <v>214.143546287416</v>
      </c>
      <c r="C148" s="71">
        <v>119.62402273183156</v>
      </c>
      <c r="D148" s="56">
        <f t="shared" si="30"/>
        <v>0.31149522185431877</v>
      </c>
      <c r="E148" s="71">
        <v>223.50263434018808</v>
      </c>
      <c r="F148" s="71">
        <v>158.86081725634688</v>
      </c>
      <c r="G148" s="56">
        <f t="shared" si="31"/>
        <v>0.28578104184715514</v>
      </c>
      <c r="H148" s="71">
        <v>231.62073559209455</v>
      </c>
      <c r="I148" s="71">
        <v>224.25547479720581</v>
      </c>
      <c r="J148" s="56">
        <f t="shared" si="32"/>
        <v>0.26293102785928113</v>
      </c>
      <c r="K148" s="104"/>
      <c r="L148" s="105"/>
      <c r="M148" s="106"/>
      <c r="N148" s="104"/>
      <c r="O148" s="105"/>
      <c r="P148" s="106"/>
    </row>
    <row r="149" spans="1:16" s="96" customFormat="1" ht="16.5" customHeight="1" x14ac:dyDescent="0.25">
      <c r="A149" s="97">
        <v>40430</v>
      </c>
      <c r="B149" s="71">
        <v>216.0288338503895</v>
      </c>
      <c r="C149" s="71">
        <v>120.67717463016842</v>
      </c>
      <c r="D149" s="56">
        <f t="shared" si="30"/>
        <v>0.88038495469908717</v>
      </c>
      <c r="E149" s="71">
        <v>224.97202954752711</v>
      </c>
      <c r="F149" s="71">
        <v>159.90523144949299</v>
      </c>
      <c r="G149" s="56">
        <f t="shared" si="31"/>
        <v>0.65743977097938444</v>
      </c>
      <c r="H149" s="71">
        <v>232.68441052677446</v>
      </c>
      <c r="I149" s="71">
        <v>225.28532614836732</v>
      </c>
      <c r="J149" s="56">
        <f t="shared" si="32"/>
        <v>0.45923130844087723</v>
      </c>
      <c r="K149" s="104"/>
      <c r="L149" s="105"/>
      <c r="M149" s="106"/>
      <c r="N149" s="104"/>
      <c r="O149" s="105"/>
      <c r="P149" s="106"/>
    </row>
    <row r="150" spans="1:16" s="96" customFormat="1" ht="16.5" customHeight="1" x14ac:dyDescent="0.25">
      <c r="A150" s="97">
        <v>40461</v>
      </c>
      <c r="B150" s="71">
        <v>217.68942530004611</v>
      </c>
      <c r="C150" s="71">
        <v>121.60480767242404</v>
      </c>
      <c r="D150" s="56">
        <f t="shared" si="30"/>
        <v>0.7686897253755598</v>
      </c>
      <c r="E150" s="71">
        <v>226.27273364592236</v>
      </c>
      <c r="F150" s="71">
        <v>160.82974366694293</v>
      </c>
      <c r="G150" s="56">
        <f t="shared" si="31"/>
        <v>0.57816258359373318</v>
      </c>
      <c r="H150" s="71">
        <v>233.63391445230229</v>
      </c>
      <c r="I150" s="71">
        <v>226.20463699114111</v>
      </c>
      <c r="J150" s="56">
        <f t="shared" si="32"/>
        <v>0.40806512278939167</v>
      </c>
      <c r="K150" s="104"/>
      <c r="L150" s="105"/>
      <c r="M150" s="106"/>
      <c r="N150" s="104"/>
      <c r="O150" s="105"/>
      <c r="P150" s="106"/>
    </row>
    <row r="151" spans="1:16" s="96" customFormat="1" ht="16.5" customHeight="1" x14ac:dyDescent="0.25">
      <c r="A151" s="97">
        <v>40493</v>
      </c>
      <c r="B151" s="71">
        <v>219.58256951362944</v>
      </c>
      <c r="C151" s="71">
        <v>122.66234842191915</v>
      </c>
      <c r="D151" s="56">
        <f t="shared" si="30"/>
        <v>0.86965373305296634</v>
      </c>
      <c r="E151" s="71">
        <v>227.92394225528224</v>
      </c>
      <c r="F151" s="71">
        <v>162.00338687664384</v>
      </c>
      <c r="G151" s="56">
        <f t="shared" si="31"/>
        <v>0.72974263524996363</v>
      </c>
      <c r="H151" s="71">
        <v>235.04596321455199</v>
      </c>
      <c r="I151" s="71">
        <v>227.57178430118495</v>
      </c>
      <c r="J151" s="56">
        <f t="shared" si="32"/>
        <v>0.60438518335828029</v>
      </c>
      <c r="K151" s="104"/>
      <c r="L151" s="105"/>
      <c r="M151" s="106"/>
      <c r="N151" s="104"/>
      <c r="O151" s="105"/>
      <c r="P151" s="106"/>
    </row>
    <row r="152" spans="1:16" s="96" customFormat="1" ht="16.5" customHeight="1" x14ac:dyDescent="0.25">
      <c r="A152" s="97">
        <v>40524</v>
      </c>
      <c r="B152" s="71">
        <v>221.98761470326838</v>
      </c>
      <c r="C152" s="71">
        <v>124.0058452744944</v>
      </c>
      <c r="D152" s="56">
        <v>1.09528055663346</v>
      </c>
      <c r="E152" s="71">
        <v>229.92602222524428</v>
      </c>
      <c r="F152" s="71">
        <v>163.42642182734886</v>
      </c>
      <c r="G152" s="56">
        <v>0.87839827187599084</v>
      </c>
      <c r="H152" s="71">
        <v>236.65265244718762</v>
      </c>
      <c r="I152" s="71">
        <v>229.12738274877299</v>
      </c>
      <c r="J152" s="56">
        <v>0.68356384881582688</v>
      </c>
      <c r="K152" s="104"/>
      <c r="L152" s="105"/>
      <c r="M152" s="106"/>
      <c r="N152" s="104"/>
      <c r="O152" s="105"/>
      <c r="P152" s="106"/>
    </row>
    <row r="153" spans="1:16" s="96" customFormat="1" ht="16.5" customHeight="1" x14ac:dyDescent="0.25">
      <c r="A153" s="26" t="s">
        <v>60</v>
      </c>
      <c r="B153" s="98"/>
      <c r="C153" s="99"/>
      <c r="D153" s="58">
        <f>((D141/100)+1)*((D142/100)+1)*((D143/100)+1)*((D144/100)+1)*((D145/100)+1)*((D146/100)+1)*((D147/100)+1)*((D148/100)+1)*((D149/100)+1)*((D150/100)+1)*((D151/100)+1)*((D152/100)+1)-1</f>
        <v>9.4394539533089628E-2</v>
      </c>
      <c r="E153" s="98"/>
      <c r="F153" s="99"/>
      <c r="G153" s="58">
        <f>((G141/100)+1)*((G142/100)+1)*((G143/100)+1)*((G144/100)+1)*((G145/100)+1)*((G146/100)+1)*((G147/100)+1)*((G148/100)+1)*((G149/100)+1)*((G150/100)+1)*((G151/100)+1)*((G152/100)+1)-1</f>
        <v>8.4376762174699138E-2</v>
      </c>
      <c r="H153" s="98"/>
      <c r="I153" s="99"/>
      <c r="J153" s="58">
        <f>((J141/100)+1)*((J142/100)+1)*((J143/100)+1)*((J144/100)+1)*((J145/100)+1)*((J146/100)+1)*((J147/100)+1)*((J148/100)+1)*((J149/100)+1)*((J150/100)+1)*((J151/100)+1)*((J152/100)+1)-1</f>
        <v>7.5412478873429833E-2</v>
      </c>
      <c r="K153" s="104"/>
      <c r="L153" s="105"/>
      <c r="M153" s="106"/>
      <c r="N153" s="104"/>
      <c r="O153" s="105"/>
      <c r="P153" s="106"/>
    </row>
    <row r="154" spans="1:16" s="96" customFormat="1" ht="16.5" customHeight="1" x14ac:dyDescent="0.25">
      <c r="A154" s="97">
        <v>40544</v>
      </c>
      <c r="B154" s="71">
        <v>222.58910242038161</v>
      </c>
      <c r="C154" s="71">
        <v>124.34184596931945</v>
      </c>
      <c r="D154" s="56">
        <f>((C154/C152)-1)*100</f>
        <v>0.27095552962144165</v>
      </c>
      <c r="E154" s="71">
        <v>230.66687138419394</v>
      </c>
      <c r="F154" s="71">
        <v>163.95300131578247</v>
      </c>
      <c r="G154" s="56">
        <f>((F154/F152)-1)*100</f>
        <v>0.32221196704038668</v>
      </c>
      <c r="H154" s="71">
        <v>237.52458981791162</v>
      </c>
      <c r="I154" s="71">
        <v>229.97159355988751</v>
      </c>
      <c r="J154" s="56">
        <f>((I154/I152)-1)*100</f>
        <v>0.3684460586887317</v>
      </c>
      <c r="K154" s="104"/>
      <c r="L154" s="105"/>
      <c r="M154" s="106"/>
      <c r="N154" s="104"/>
      <c r="O154" s="105"/>
      <c r="P154" s="106"/>
    </row>
    <row r="155" spans="1:16" s="96" customFormat="1" ht="16.5" customHeight="1" x14ac:dyDescent="0.25">
      <c r="A155" s="97">
        <v>40576</v>
      </c>
      <c r="B155" s="71">
        <v>224.09409591219796</v>
      </c>
      <c r="C155" s="71">
        <v>125.18255949441753</v>
      </c>
      <c r="D155" s="56">
        <f t="shared" ref="D155:D165" si="33">((C155/C154)-1)*100</f>
        <v>0.67613080579929097</v>
      </c>
      <c r="E155" s="71">
        <v>232.01515218851807</v>
      </c>
      <c r="F155" s="71">
        <v>164.9113300222798</v>
      </c>
      <c r="G155" s="56">
        <f t="shared" ref="G155:G165" si="34">((F155/F154)-1)*100</f>
        <v>0.58451428080388279</v>
      </c>
      <c r="H155" s="71">
        <v>238.71685647227329</v>
      </c>
      <c r="I155" s="71">
        <v>231.12594756871692</v>
      </c>
      <c r="J155" s="56">
        <f t="shared" ref="J155:J165" si="35">((I155/I154)-1)*100</f>
        <v>0.50195504190773121</v>
      </c>
      <c r="K155" s="104"/>
      <c r="L155" s="105"/>
      <c r="M155" s="106"/>
      <c r="N155" s="104"/>
      <c r="O155" s="105"/>
      <c r="P155" s="106"/>
    </row>
    <row r="156" spans="1:16" s="96" customFormat="1" ht="16.5" customHeight="1" x14ac:dyDescent="0.25">
      <c r="A156" s="97">
        <v>40605</v>
      </c>
      <c r="B156" s="71">
        <v>225.63638919152459</v>
      </c>
      <c r="C156" s="71">
        <v>126.04410927961487</v>
      </c>
      <c r="D156" s="56">
        <f t="shared" si="33"/>
        <v>0.68823467795908755</v>
      </c>
      <c r="E156" s="71">
        <v>233.53496541784997</v>
      </c>
      <c r="F156" s="71">
        <v>165.99158025020859</v>
      </c>
      <c r="G156" s="56">
        <f t="shared" si="34"/>
        <v>0.65504912717813113</v>
      </c>
      <c r="H156" s="71">
        <v>240.20905764039173</v>
      </c>
      <c r="I156" s="71">
        <v>232.57069853453143</v>
      </c>
      <c r="J156" s="56">
        <f t="shared" si="35"/>
        <v>0.6250925008690178</v>
      </c>
      <c r="K156" s="104"/>
      <c r="L156" s="105"/>
      <c r="M156" s="106"/>
      <c r="N156" s="104"/>
      <c r="O156" s="105"/>
      <c r="P156" s="106"/>
    </row>
    <row r="157" spans="1:16" s="96" customFormat="1" ht="16.5" customHeight="1" x14ac:dyDescent="0.25">
      <c r="A157" s="97">
        <v>40637</v>
      </c>
      <c r="B157" s="71">
        <v>226.40716653505589</v>
      </c>
      <c r="C157" s="71">
        <v>126.47467787746568</v>
      </c>
      <c r="D157" s="56">
        <f t="shared" si="33"/>
        <v>0.34160152371391916</v>
      </c>
      <c r="E157" s="71">
        <v>234.19908056263614</v>
      </c>
      <c r="F157" s="71">
        <v>166.46361886829692</v>
      </c>
      <c r="G157" s="56">
        <f t="shared" si="34"/>
        <v>0.28437503720177837</v>
      </c>
      <c r="H157" s="71">
        <v>240.76798621526925</v>
      </c>
      <c r="I157" s="71">
        <v>233.11185385301565</v>
      </c>
      <c r="J157" s="56">
        <f t="shared" si="35"/>
        <v>0.23268422113968956</v>
      </c>
      <c r="K157" s="104"/>
      <c r="L157" s="105"/>
      <c r="M157" s="106"/>
      <c r="N157" s="104"/>
      <c r="O157" s="105"/>
      <c r="P157" s="106"/>
    </row>
    <row r="158" spans="1:16" s="96" customFormat="1" ht="16.5" customHeight="1" x14ac:dyDescent="0.25">
      <c r="A158" s="97">
        <v>40668</v>
      </c>
      <c r="B158" s="71">
        <v>232.83057944935226</v>
      </c>
      <c r="C158" s="71">
        <v>130.06289945031858</v>
      </c>
      <c r="D158" s="56">
        <f t="shared" si="33"/>
        <v>2.8371067102691772</v>
      </c>
      <c r="E158" s="71">
        <v>241.9709948558515</v>
      </c>
      <c r="F158" s="71">
        <v>171.98772671566678</v>
      </c>
      <c r="G158" s="56">
        <f t="shared" si="34"/>
        <v>3.3185076023971583</v>
      </c>
      <c r="H158" s="71">
        <v>249.80596814105195</v>
      </c>
      <c r="I158" s="71">
        <v>241.86243882458044</v>
      </c>
      <c r="J158" s="56">
        <f t="shared" si="35"/>
        <v>3.7538138138107247</v>
      </c>
      <c r="K158" s="104"/>
      <c r="L158" s="105"/>
      <c r="M158" s="106"/>
      <c r="N158" s="104"/>
      <c r="O158" s="105"/>
      <c r="P158" s="106"/>
    </row>
    <row r="159" spans="1:16" s="96" customFormat="1" ht="16.5" customHeight="1" x14ac:dyDescent="0.25">
      <c r="A159" s="97">
        <v>40700</v>
      </c>
      <c r="B159" s="71">
        <v>232.17147393169495</v>
      </c>
      <c r="C159" s="71">
        <v>129.69471252713626</v>
      </c>
      <c r="D159" s="56">
        <f t="shared" si="33"/>
        <v>-0.28308374235725964</v>
      </c>
      <c r="E159" s="71">
        <v>241.49023318151876</v>
      </c>
      <c r="F159" s="71">
        <v>171.64601176131964</v>
      </c>
      <c r="G159" s="56">
        <f t="shared" si="34"/>
        <v>-0.19868566256013853</v>
      </c>
      <c r="H159" s="71">
        <v>249.49859917123126</v>
      </c>
      <c r="I159" s="71">
        <v>241.56484381829196</v>
      </c>
      <c r="J159" s="56">
        <f t="shared" si="35"/>
        <v>-0.1230430850423736</v>
      </c>
      <c r="K159" s="104"/>
      <c r="L159" s="105"/>
      <c r="M159" s="106"/>
      <c r="N159" s="104"/>
      <c r="O159" s="105"/>
      <c r="P159" s="106"/>
    </row>
    <row r="160" spans="1:16" s="96" customFormat="1" ht="16.5" customHeight="1" x14ac:dyDescent="0.25">
      <c r="A160" s="97">
        <v>40731</v>
      </c>
      <c r="B160" s="71">
        <v>231.94399434025905</v>
      </c>
      <c r="C160" s="71">
        <v>129.5676387754929</v>
      </c>
      <c r="D160" s="56">
        <f t="shared" si="33"/>
        <v>-9.7979130503700329E-2</v>
      </c>
      <c r="E160" s="71">
        <v>241.30998244989482</v>
      </c>
      <c r="F160" s="71">
        <v>171.51789345693652</v>
      </c>
      <c r="G160" s="56">
        <f t="shared" si="34"/>
        <v>-7.4641002764030961E-2</v>
      </c>
      <c r="H160" s="71">
        <v>249.3644749569269</v>
      </c>
      <c r="I160" s="71">
        <v>241.43498459267585</v>
      </c>
      <c r="J160" s="56">
        <f t="shared" si="35"/>
        <v>-5.3757501945850272E-2</v>
      </c>
      <c r="K160" s="104"/>
      <c r="L160" s="105"/>
      <c r="M160" s="106"/>
      <c r="N160" s="104"/>
      <c r="O160" s="105"/>
      <c r="P160" s="106"/>
    </row>
    <row r="161" spans="1:16" s="96" customFormat="1" ht="16.5" customHeight="1" x14ac:dyDescent="0.25">
      <c r="A161" s="97">
        <v>40763</v>
      </c>
      <c r="B161" s="71">
        <v>231.79750907846704</v>
      </c>
      <c r="C161" s="71">
        <v>129.4858097566395</v>
      </c>
      <c r="D161" s="56">
        <f t="shared" si="33"/>
        <v>-6.3155445006746191E-2</v>
      </c>
      <c r="E161" s="71">
        <v>241.21414956184174</v>
      </c>
      <c r="F161" s="71">
        <v>171.44977752192261</v>
      </c>
      <c r="G161" s="56">
        <f t="shared" si="34"/>
        <v>-3.9713602844015927E-2</v>
      </c>
      <c r="H161" s="71">
        <v>249.31772765362911</v>
      </c>
      <c r="I161" s="71">
        <v>241.38972379739451</v>
      </c>
      <c r="J161" s="56">
        <f t="shared" si="35"/>
        <v>-1.8746576995742892E-2</v>
      </c>
      <c r="K161" s="104"/>
      <c r="L161" s="105"/>
      <c r="M161" s="106"/>
      <c r="N161" s="104"/>
      <c r="O161" s="105"/>
      <c r="P161" s="106"/>
    </row>
    <row r="162" spans="1:16" s="96" customFormat="1" ht="16.5" customHeight="1" x14ac:dyDescent="0.25">
      <c r="A162" s="97">
        <v>40795</v>
      </c>
      <c r="B162" s="71">
        <v>232.75310567685699</v>
      </c>
      <c r="C162" s="71">
        <v>130.01962135726944</v>
      </c>
      <c r="D162" s="56">
        <f t="shared" si="33"/>
        <v>0.41225490394136699</v>
      </c>
      <c r="E162" s="71">
        <v>242.03143353283977</v>
      </c>
      <c r="F162" s="71">
        <v>172.03068521433775</v>
      </c>
      <c r="G162" s="56">
        <f t="shared" si="34"/>
        <v>0.33882090768000417</v>
      </c>
      <c r="H162" s="71">
        <v>249.99878565769527</v>
      </c>
      <c r="I162" s="71">
        <v>242.04912497611829</v>
      </c>
      <c r="J162" s="56">
        <f t="shared" si="35"/>
        <v>0.27316870343545574</v>
      </c>
      <c r="K162" s="104"/>
      <c r="L162" s="105"/>
      <c r="M162" s="106"/>
      <c r="N162" s="104"/>
      <c r="O162" s="105"/>
      <c r="P162" s="106"/>
    </row>
    <row r="163" spans="1:16" s="96" customFormat="1" ht="16.5" customHeight="1" x14ac:dyDescent="0.25">
      <c r="A163" s="97">
        <v>40826</v>
      </c>
      <c r="B163" s="71">
        <v>233.89742180140962</v>
      </c>
      <c r="C163" s="71">
        <v>130.65885471484242</v>
      </c>
      <c r="D163" s="56">
        <f t="shared" si="33"/>
        <v>0.49164376184152037</v>
      </c>
      <c r="E163" s="71">
        <v>242.93179001233648</v>
      </c>
      <c r="F163" s="71">
        <v>172.67063904117802</v>
      </c>
      <c r="G163" s="56">
        <f t="shared" si="34"/>
        <v>0.37199981273279281</v>
      </c>
      <c r="H163" s="71">
        <v>250.66099781678798</v>
      </c>
      <c r="I163" s="71">
        <v>242.6902795850707</v>
      </c>
      <c r="J163" s="56">
        <f t="shared" si="35"/>
        <v>0.26488615028692486</v>
      </c>
      <c r="K163" s="104"/>
      <c r="L163" s="105"/>
      <c r="M163" s="106"/>
      <c r="N163" s="104"/>
      <c r="O163" s="105"/>
      <c r="P163" s="106"/>
    </row>
    <row r="164" spans="1:16" s="96" customFormat="1" ht="16.5" customHeight="1" x14ac:dyDescent="0.25">
      <c r="A164" s="97">
        <v>40858</v>
      </c>
      <c r="B164" s="71">
        <v>234.49786293933343</v>
      </c>
      <c r="C164" s="71">
        <v>130.99427077373088</v>
      </c>
      <c r="D164" s="56">
        <f t="shared" si="33"/>
        <v>0.25671131100948319</v>
      </c>
      <c r="E164" s="71">
        <v>243.4064036822424</v>
      </c>
      <c r="F164" s="71">
        <v>173.00798412753403</v>
      </c>
      <c r="G164" s="56">
        <f t="shared" si="34"/>
        <v>0.19536910746913438</v>
      </c>
      <c r="H164" s="71">
        <v>251.01274302340923</v>
      </c>
      <c r="I164" s="71">
        <v>243.03083971720588</v>
      </c>
      <c r="J164" s="56">
        <f t="shared" si="35"/>
        <v>0.14032705912963017</v>
      </c>
      <c r="K164" s="104"/>
      <c r="L164" s="105"/>
      <c r="M164" s="106"/>
      <c r="N164" s="104"/>
      <c r="O164" s="105"/>
      <c r="P164" s="106"/>
    </row>
    <row r="165" spans="1:16" s="96" customFormat="1" ht="16.5" customHeight="1" x14ac:dyDescent="0.25">
      <c r="A165" s="97">
        <v>40889</v>
      </c>
      <c r="B165" s="71">
        <v>234.92373217661597</v>
      </c>
      <c r="C165" s="71">
        <v>131.23216816641298</v>
      </c>
      <c r="D165" s="56">
        <f t="shared" si="33"/>
        <v>0.18160900570454164</v>
      </c>
      <c r="E165" s="71">
        <v>243.75830144570293</v>
      </c>
      <c r="F165" s="71">
        <v>173.25810541339297</v>
      </c>
      <c r="G165" s="56">
        <f t="shared" si="34"/>
        <v>0.14457210580209878</v>
      </c>
      <c r="H165" s="71">
        <v>251.29212135961382</v>
      </c>
      <c r="I165" s="71">
        <v>243.30133415835965</v>
      </c>
      <c r="J165" s="56">
        <f t="shared" si="35"/>
        <v>0.11130045942668865</v>
      </c>
      <c r="K165" s="104"/>
      <c r="L165" s="105"/>
      <c r="M165" s="106"/>
      <c r="N165" s="104"/>
      <c r="O165" s="105"/>
      <c r="P165" s="106"/>
    </row>
    <row r="166" spans="1:16" s="96" customFormat="1" ht="16.5" customHeight="1" x14ac:dyDescent="0.25">
      <c r="A166" s="26" t="s">
        <v>61</v>
      </c>
      <c r="B166" s="98"/>
      <c r="C166" s="99"/>
      <c r="D166" s="58">
        <f>((D154/100)+1)*((D155/100)+1)*((D156/100)+1)*((D157/100)+1)*((D158/100)+1)*((D159/100)+1)*((D160/100)+1)*((D161/100)+1)*((D162/100)+1)*((D163/100)+1)*((D164/100)+1)*((D165/100)+1)-1</f>
        <v>5.8274050516914144E-2</v>
      </c>
      <c r="E166" s="98"/>
      <c r="F166" s="99"/>
      <c r="G166" s="58">
        <f>((G154/100)+1)*((G155/100)+1)*((G156/100)+1)*((G157/100)+1)*((G158/100)+1)*((G159/100)+1)*((G160/100)+1)*((G161/100)+1)*((G162/100)+1)*((G163/100)+1)*((G164/100)+1)*((G165/100)+1)-1</f>
        <v>6.0159694351203052E-2</v>
      </c>
      <c r="H166" s="98"/>
      <c r="I166" s="58"/>
      <c r="J166" s="58">
        <f>((J154/100)+1)*((J155/100)+1)*((J156/100)+1)*((J157/100)+1)*((J158/100)+1)*((J159/100)+1)*((J160/100)+1)*((J161/100)+1)*((J162/100)+1)*((J163/100)+1)*((J164/100)+1)*((J165/100)+1)-1</f>
        <v>6.1860573972198241E-2</v>
      </c>
      <c r="K166" s="104"/>
      <c r="L166" s="105"/>
      <c r="M166" s="106"/>
      <c r="N166" s="104"/>
      <c r="O166" s="105"/>
      <c r="P166" s="106"/>
    </row>
    <row r="167" spans="1:16" s="96" customFormat="1" ht="16.5" customHeight="1" x14ac:dyDescent="0.25">
      <c r="A167" s="97">
        <v>40909</v>
      </c>
      <c r="B167" s="71">
        <v>234.53903431818281</v>
      </c>
      <c r="C167" s="71">
        <v>131.01726976690514</v>
      </c>
      <c r="D167" s="56">
        <f>((C167/C165)-1)*100</f>
        <v>-0.16375436183857506</v>
      </c>
      <c r="E167" s="71">
        <v>243.80317660668101</v>
      </c>
      <c r="F167" s="71">
        <v>173.2900017029761</v>
      </c>
      <c r="G167" s="56">
        <f>((F167/F165)-1)*100</f>
        <v>1.8409695469667753E-2</v>
      </c>
      <c r="H167" s="71">
        <v>251.74989890638057</v>
      </c>
      <c r="I167" s="71">
        <v>243.74455492976099</v>
      </c>
      <c r="J167" s="56">
        <f>((I167/I165)-1)*100</f>
        <v>0.18216947841021014</v>
      </c>
      <c r="K167" s="104"/>
      <c r="L167" s="105"/>
      <c r="M167" s="106"/>
      <c r="N167" s="104"/>
      <c r="O167" s="105"/>
      <c r="P167" s="106"/>
    </row>
    <row r="168" spans="1:16" s="96" customFormat="1" ht="16.5" customHeight="1" x14ac:dyDescent="0.25">
      <c r="A168" s="97">
        <v>40941</v>
      </c>
      <c r="B168" s="71">
        <v>234.60340680178865</v>
      </c>
      <c r="C168" s="71">
        <v>131.05322926965775</v>
      </c>
      <c r="D168" s="56">
        <f t="shared" ref="D168:D177" si="36">((C168/C167)-1)*100</f>
        <v>2.7446383836715604E-2</v>
      </c>
      <c r="E168" s="71">
        <v>243.88589113236389</v>
      </c>
      <c r="F168" s="71">
        <v>173.34879339099234</v>
      </c>
      <c r="G168" s="56">
        <f t="shared" ref="G168:G177" si="37">((F168/F167)-1)*100</f>
        <v>3.392676290523422E-2</v>
      </c>
      <c r="H168" s="71">
        <v>251.8499249441924</v>
      </c>
      <c r="I168" s="71">
        <v>243.8414002598833</v>
      </c>
      <c r="J168" s="56">
        <f t="shared" ref="J168:J174" si="38">((I168/I167)-1)*100</f>
        <v>3.973230505609493E-2</v>
      </c>
      <c r="K168" s="104"/>
      <c r="L168" s="105"/>
      <c r="M168" s="106"/>
      <c r="N168" s="104"/>
      <c r="O168" s="105"/>
      <c r="P168" s="106"/>
    </row>
    <row r="169" spans="1:16" s="96" customFormat="1" ht="16.5" customHeight="1" x14ac:dyDescent="0.25">
      <c r="A169" s="97">
        <v>40971</v>
      </c>
      <c r="B169" s="71">
        <v>237.34605360121935</v>
      </c>
      <c r="C169" s="71">
        <v>132.58531580118523</v>
      </c>
      <c r="D169" s="56">
        <f t="shared" si="36"/>
        <v>1.1690566803012725</v>
      </c>
      <c r="E169" s="71">
        <v>247.85277859649918</v>
      </c>
      <c r="F169" s="71">
        <v>176.16837082629587</v>
      </c>
      <c r="G169" s="56">
        <f t="shared" si="37"/>
        <v>1.6265342147169681</v>
      </c>
      <c r="H169" s="71">
        <v>256.97839988703083</v>
      </c>
      <c r="I169" s="71">
        <v>248.80679586814702</v>
      </c>
      <c r="J169" s="56">
        <f t="shared" si="38"/>
        <v>2.0363218071138389</v>
      </c>
      <c r="K169" s="104"/>
      <c r="L169" s="105"/>
      <c r="M169" s="106"/>
      <c r="N169" s="104"/>
      <c r="O169" s="105"/>
      <c r="P169" s="106"/>
    </row>
    <row r="170" spans="1:16" s="96" customFormat="1" ht="16.5" customHeight="1" x14ac:dyDescent="0.25">
      <c r="A170" s="97">
        <v>41003</v>
      </c>
      <c r="B170" s="71">
        <v>237.47616151650843</v>
      </c>
      <c r="C170" s="71">
        <v>132.65799617136665</v>
      </c>
      <c r="D170" s="56">
        <f t="shared" si="36"/>
        <v>5.481781277378861E-2</v>
      </c>
      <c r="E170" s="71">
        <v>247.63083533409133</v>
      </c>
      <c r="F170" s="71">
        <v>176.01061837673421</v>
      </c>
      <c r="G170" s="56">
        <f t="shared" si="37"/>
        <v>-8.9546408825680324E-2</v>
      </c>
      <c r="H170" s="71">
        <v>256.41879807331873</v>
      </c>
      <c r="I170" s="71">
        <v>248.26498871901342</v>
      </c>
      <c r="J170" s="56">
        <f t="shared" si="38"/>
        <v>-0.21776219867432056</v>
      </c>
      <c r="K170" s="104"/>
      <c r="L170" s="105"/>
      <c r="M170" s="106"/>
      <c r="N170" s="104"/>
      <c r="O170" s="105"/>
      <c r="P170" s="106"/>
    </row>
    <row r="171" spans="1:16" s="96" customFormat="1" ht="16.5" customHeight="1" x14ac:dyDescent="0.25">
      <c r="A171" s="97">
        <v>41034</v>
      </c>
      <c r="B171" s="71">
        <v>245.68518429701811</v>
      </c>
      <c r="C171" s="71">
        <v>137.24368808095991</v>
      </c>
      <c r="D171" s="56">
        <f t="shared" si="36"/>
        <v>3.4567776100503655</v>
      </c>
      <c r="E171" s="71">
        <v>257.09642198389218</v>
      </c>
      <c r="F171" s="71">
        <v>182.73855174287684</v>
      </c>
      <c r="G171" s="56">
        <f t="shared" si="37"/>
        <v>3.8224587971971813</v>
      </c>
      <c r="H171" s="71">
        <v>267.05536386540922</v>
      </c>
      <c r="I171" s="71">
        <v>258.5633245127384</v>
      </c>
      <c r="J171" s="56">
        <f t="shared" si="38"/>
        <v>4.1481224746436673</v>
      </c>
      <c r="K171" s="104"/>
      <c r="L171" s="105"/>
      <c r="M171" s="106"/>
      <c r="N171" s="104"/>
      <c r="O171" s="105"/>
      <c r="P171" s="106"/>
    </row>
    <row r="172" spans="1:16" s="96" customFormat="1" ht="16.5" customHeight="1" x14ac:dyDescent="0.25">
      <c r="A172" s="97">
        <v>41066</v>
      </c>
      <c r="B172" s="71">
        <v>246.83838797740242</v>
      </c>
      <c r="C172" s="71">
        <v>137.88788616989771</v>
      </c>
      <c r="D172" s="56">
        <f t="shared" si="36"/>
        <v>0.46938267103240339</v>
      </c>
      <c r="E172" s="71">
        <v>258.04561853894438</v>
      </c>
      <c r="F172" s="71">
        <v>183.41322003445049</v>
      </c>
      <c r="G172" s="56">
        <f t="shared" si="37"/>
        <v>0.3691986639595024</v>
      </c>
      <c r="H172" s="71">
        <v>267.80464197054278</v>
      </c>
      <c r="I172" s="71">
        <v>259.28877647537178</v>
      </c>
      <c r="J172" s="56">
        <f t="shared" si="38"/>
        <v>0.28057032605086629</v>
      </c>
      <c r="K172" s="104"/>
      <c r="L172" s="105"/>
      <c r="M172" s="106"/>
      <c r="N172" s="104"/>
      <c r="O172" s="105"/>
      <c r="P172" s="106"/>
    </row>
    <row r="173" spans="1:16" s="96" customFormat="1" ht="16.5" customHeight="1" x14ac:dyDescent="0.25">
      <c r="A173" s="97">
        <v>41097</v>
      </c>
      <c r="B173" s="71">
        <v>248.6799048685684</v>
      </c>
      <c r="C173" s="71">
        <v>138.91658706828591</v>
      </c>
      <c r="D173" s="56">
        <f t="shared" si="36"/>
        <v>0.74604153197379564</v>
      </c>
      <c r="E173" s="71">
        <v>260.12799857053199</v>
      </c>
      <c r="F173" s="71">
        <v>184.89333052457022</v>
      </c>
      <c r="G173" s="56">
        <f t="shared" si="37"/>
        <v>0.80698135600134613</v>
      </c>
      <c r="H173" s="71">
        <v>270.11042283838435</v>
      </c>
      <c r="I173" s="71">
        <v>261.52123628504421</v>
      </c>
      <c r="J173" s="56">
        <f t="shared" si="38"/>
        <v>0.86099361492588677</v>
      </c>
      <c r="K173" s="104"/>
      <c r="L173" s="105"/>
      <c r="M173" s="106"/>
      <c r="N173" s="104"/>
      <c r="O173" s="105"/>
      <c r="P173" s="106"/>
    </row>
    <row r="174" spans="1:16" s="96" customFormat="1" ht="16.5" customHeight="1" x14ac:dyDescent="0.25">
      <c r="A174" s="97">
        <v>41129</v>
      </c>
      <c r="B174" s="71">
        <v>251.41372637647316</v>
      </c>
      <c r="C174" s="71">
        <v>140.44374365028926</v>
      </c>
      <c r="D174" s="56">
        <f t="shared" si="36"/>
        <v>1.0993335023791406</v>
      </c>
      <c r="E174" s="71">
        <v>262.29703908100117</v>
      </c>
      <c r="F174" s="71">
        <v>186.4350374005204</v>
      </c>
      <c r="G174" s="56">
        <f t="shared" si="37"/>
        <v>0.833835850961262</v>
      </c>
      <c r="H174" s="71">
        <v>271.72781120901237</v>
      </c>
      <c r="I174" s="71">
        <v>263.08719365090559</v>
      </c>
      <c r="J174" s="56">
        <f t="shared" si="38"/>
        <v>0.59878784151761177</v>
      </c>
      <c r="K174" s="104"/>
      <c r="L174" s="105"/>
      <c r="M174" s="106"/>
      <c r="N174" s="104"/>
      <c r="O174" s="105"/>
      <c r="P174" s="106"/>
    </row>
    <row r="175" spans="1:16" s="96" customFormat="1" ht="16.5" customHeight="1" x14ac:dyDescent="0.25">
      <c r="A175" s="97">
        <v>41161</v>
      </c>
      <c r="B175" s="71">
        <v>253.66073810572533</v>
      </c>
      <c r="C175" s="71">
        <v>141.69896047488589</v>
      </c>
      <c r="D175" s="56">
        <f t="shared" si="36"/>
        <v>0.89375061641918663</v>
      </c>
      <c r="E175" s="71">
        <v>264.08790854155865</v>
      </c>
      <c r="F175" s="71">
        <v>187.70794850934681</v>
      </c>
      <c r="G175" s="56">
        <f t="shared" si="37"/>
        <v>0.68276388739729743</v>
      </c>
      <c r="H175" s="71">
        <v>273.07298778879323</v>
      </c>
      <c r="I175" s="71">
        <v>264.38959523344829</v>
      </c>
      <c r="J175" s="56">
        <f>((I175/I174)-1)*100</f>
        <v>0.4950456023605998</v>
      </c>
      <c r="K175" s="104"/>
      <c r="L175" s="105"/>
      <c r="M175" s="106"/>
      <c r="N175" s="104"/>
      <c r="O175" s="105"/>
      <c r="P175" s="106"/>
    </row>
    <row r="176" spans="1:16" s="96" customFormat="1" ht="16.5" customHeight="1" x14ac:dyDescent="0.25">
      <c r="A176" s="97">
        <v>41192</v>
      </c>
      <c r="B176" s="71">
        <v>255.18711452589554</v>
      </c>
      <c r="C176" s="71">
        <v>142.55161884703551</v>
      </c>
      <c r="D176" s="56">
        <f t="shared" si="36"/>
        <v>0.60173932772127348</v>
      </c>
      <c r="E176" s="71">
        <v>265.43392184702708</v>
      </c>
      <c r="F176" s="71">
        <v>188.66466552691526</v>
      </c>
      <c r="G176" s="56">
        <f t="shared" si="37"/>
        <v>0.50968380676794656</v>
      </c>
      <c r="H176" s="71">
        <v>274.24025352858013</v>
      </c>
      <c r="I176" s="71">
        <v>265.51974332671489</v>
      </c>
      <c r="J176" s="56">
        <f>((I176/I175)-1)*100</f>
        <v>0.42745558586323451</v>
      </c>
      <c r="K176" s="104"/>
      <c r="L176" s="105"/>
      <c r="M176" s="106"/>
      <c r="N176" s="104"/>
      <c r="O176" s="105"/>
      <c r="P176" s="106"/>
    </row>
    <row r="177" spans="1:16" s="96" customFormat="1" ht="16.5" customHeight="1" x14ac:dyDescent="0.25">
      <c r="A177" s="97">
        <v>41224</v>
      </c>
      <c r="B177" s="71">
        <v>255.67714974465503</v>
      </c>
      <c r="C177" s="71">
        <v>142.82536038706587</v>
      </c>
      <c r="D177" s="56">
        <f t="shared" si="36"/>
        <v>0.19202976595031895</v>
      </c>
      <c r="E177" s="71">
        <v>266.09966006771037</v>
      </c>
      <c r="F177" s="71">
        <v>189.13785779209257</v>
      </c>
      <c r="G177" s="56">
        <f t="shared" si="37"/>
        <v>0.25081128141073439</v>
      </c>
      <c r="H177" s="71">
        <v>275.07232246020283</v>
      </c>
      <c r="I177" s="71">
        <v>266.32535346713712</v>
      </c>
      <c r="J177" s="56">
        <f>((I177/I176)-1)*100</f>
        <v>0.30340875233181297</v>
      </c>
      <c r="K177" s="104"/>
      <c r="L177" s="105"/>
      <c r="M177" s="106"/>
      <c r="N177" s="104"/>
      <c r="O177" s="105"/>
      <c r="P177" s="106"/>
    </row>
    <row r="178" spans="1:16" s="96" customFormat="1" ht="16.5" customHeight="1" x14ac:dyDescent="0.25">
      <c r="A178" s="97">
        <v>41255</v>
      </c>
      <c r="B178" s="71">
        <v>255.90022797213075</v>
      </c>
      <c r="C178" s="71">
        <v>142.94997546614337</v>
      </c>
      <c r="D178" s="56">
        <f>((C178/C177)-1)*100</f>
        <v>8.7249966490388076E-2</v>
      </c>
      <c r="E178" s="71">
        <v>266.31813157825405</v>
      </c>
      <c r="F178" s="71">
        <v>189.29314259584737</v>
      </c>
      <c r="G178" s="56">
        <f>((F178/F177)-1)*100</f>
        <v>8.210138655873056E-2</v>
      </c>
      <c r="H178" s="71">
        <v>275.28550233536737</v>
      </c>
      <c r="I178" s="71">
        <v>266.53175447868745</v>
      </c>
      <c r="J178" s="56">
        <f>((I178/I177)-1)*100</f>
        <v>7.7499572933370509E-2</v>
      </c>
      <c r="K178" s="104"/>
      <c r="L178" s="105"/>
      <c r="M178" s="106"/>
      <c r="N178" s="104"/>
      <c r="O178" s="105"/>
      <c r="P178" s="106"/>
    </row>
    <row r="179" spans="1:16" s="96" customFormat="1" ht="16.5" customHeight="1" x14ac:dyDescent="0.25">
      <c r="A179" s="26" t="s">
        <v>62</v>
      </c>
      <c r="B179" s="98"/>
      <c r="C179" s="99"/>
      <c r="D179" s="58">
        <f>((D167/100)+1)*((D168/100)+1)*((D169/100)+1)*((D170/100)+1)*((D171/100)+1)*((D172/100)+1)*((D173/100)+1)*((D174/100)+1)*((D175/100)+1)*((D176/100)+1)*((D177/100)+1)*((D178/100)+1)-1</f>
        <v>8.9290662978845914E-2</v>
      </c>
      <c r="E179" s="58"/>
      <c r="F179" s="58"/>
      <c r="G179" s="58">
        <f>((G167/100)+1)*((G168/100)+1)*((G169/100)+1)*((G170/100)+1)*((G171/100)+1)*((G172/100)+1)*((G173/100)+1)*((G174/100)+1)*((G175/100)+1)*((G176/100)+1)*((G177/100)+1)*((G178/100)+1)-1</f>
        <v>9.2549997266764716E-2</v>
      </c>
      <c r="H179" s="58"/>
      <c r="I179" s="58"/>
      <c r="J179" s="58">
        <f>((J167/100)+1)*((J168/100)+1)*((J169/100)+1)*((J170/100)+1)*((J171/100)+1)*((J172/100)+1)*((J173/100)+1)*((J174/100)+1)*((J175/100)+1)*((J176/100)+1)*((J177/100)+1)*((J178/100)+1)-1</f>
        <v>9.5480036723545325E-2</v>
      </c>
      <c r="K179" s="104"/>
      <c r="L179" s="105"/>
      <c r="M179" s="106"/>
      <c r="N179" s="104"/>
      <c r="O179" s="105"/>
      <c r="P179" s="106"/>
    </row>
    <row r="180" spans="1:16" s="96" customFormat="1" ht="16.5" customHeight="1" x14ac:dyDescent="0.25">
      <c r="A180" s="97">
        <v>41275</v>
      </c>
      <c r="B180" s="71">
        <v>257.00741504209975</v>
      </c>
      <c r="C180" s="71">
        <v>143.56846793777075</v>
      </c>
      <c r="D180" s="56">
        <f>((C180/C178)-1)*100</f>
        <v>0.4326635731209727</v>
      </c>
      <c r="E180" s="71">
        <v>267.40960318684341</v>
      </c>
      <c r="F180" s="71">
        <v>190.06893690478023</v>
      </c>
      <c r="G180" s="56">
        <f>((F180/F178)-1)*100</f>
        <v>0.40983751354861653</v>
      </c>
      <c r="H180" s="71">
        <v>276.35755640301062</v>
      </c>
      <c r="I180" s="71">
        <v>267.56971851646256</v>
      </c>
      <c r="J180" s="56">
        <f>((I180/I178)-1)*100</f>
        <v>0.38943353665505942</v>
      </c>
      <c r="K180" s="104"/>
      <c r="L180" s="105"/>
      <c r="M180" s="106"/>
      <c r="N180" s="104"/>
      <c r="O180" s="105"/>
      <c r="P180" s="106"/>
    </row>
    <row r="181" spans="1:16" s="96" customFormat="1" ht="16.5" customHeight="1" x14ac:dyDescent="0.25">
      <c r="A181" s="97">
        <v>41307</v>
      </c>
      <c r="B181" s="71">
        <v>258.53997381475602</v>
      </c>
      <c r="C181" s="71">
        <v>144.42457987126807</v>
      </c>
      <c r="D181" s="56">
        <f t="shared" ref="D181:D191" si="39">((C181/C180)-1)*100</f>
        <v>0.59630916579007653</v>
      </c>
      <c r="E181" s="71">
        <v>269.09210058290239</v>
      </c>
      <c r="F181" s="71">
        <v>191.2648195043686</v>
      </c>
      <c r="G181" s="56">
        <f t="shared" ref="G181:G191" si="40">((F181/F180)-1)*100</f>
        <v>0.62918361046417903</v>
      </c>
      <c r="H181" s="71">
        <v>278.17759859873382</v>
      </c>
      <c r="I181" s="71">
        <v>269.3318855595362</v>
      </c>
      <c r="J181" s="56">
        <f t="shared" ref="J181:J191" si="41">((I181/I180)-1)*100</f>
        <v>0.65858238848699457</v>
      </c>
      <c r="K181" s="104"/>
      <c r="L181" s="105"/>
      <c r="M181" s="106"/>
      <c r="N181" s="104"/>
      <c r="O181" s="105"/>
      <c r="P181" s="106"/>
    </row>
    <row r="182" spans="1:16" s="96" customFormat="1" ht="16.5" customHeight="1" x14ac:dyDescent="0.25">
      <c r="A182" s="97">
        <v>41336</v>
      </c>
      <c r="B182" s="71">
        <v>259.10920974257039</v>
      </c>
      <c r="C182" s="71">
        <v>144.74256419883335</v>
      </c>
      <c r="D182" s="56">
        <f t="shared" si="39"/>
        <v>0.22017327510921447</v>
      </c>
      <c r="E182" s="71">
        <v>269.96604834320959</v>
      </c>
      <c r="F182" s="71">
        <v>191.88600258729565</v>
      </c>
      <c r="G182" s="56">
        <f t="shared" si="40"/>
        <v>0.32477644583919218</v>
      </c>
      <c r="H182" s="71">
        <v>279.34111124320037</v>
      </c>
      <c r="I182" s="71">
        <v>270.45839990139939</v>
      </c>
      <c r="J182" s="56">
        <f t="shared" si="41"/>
        <v>0.41826252377168416</v>
      </c>
      <c r="K182" s="104"/>
      <c r="L182" s="105"/>
      <c r="M182" s="106"/>
      <c r="N182" s="104"/>
      <c r="O182" s="105"/>
      <c r="P182" s="106"/>
    </row>
    <row r="183" spans="1:16" s="96" customFormat="1" ht="16.5" customHeight="1" x14ac:dyDescent="0.25">
      <c r="A183" s="97">
        <v>41368</v>
      </c>
      <c r="B183" s="71">
        <v>259.3351006062594</v>
      </c>
      <c r="C183" s="71">
        <v>144.8687504616525</v>
      </c>
      <c r="D183" s="56">
        <f t="shared" si="39"/>
        <v>8.7179789523283979E-2</v>
      </c>
      <c r="E183" s="71">
        <v>270.26382397519205</v>
      </c>
      <c r="F183" s="71">
        <v>192.0976550378156</v>
      </c>
      <c r="G183" s="56">
        <f t="shared" si="40"/>
        <v>0.11030114112866585</v>
      </c>
      <c r="H183" s="71">
        <v>279.70683697836625</v>
      </c>
      <c r="I183" s="71">
        <v>270.81249599808746</v>
      </c>
      <c r="J183" s="56">
        <f t="shared" si="41"/>
        <v>0.13092442195070664</v>
      </c>
      <c r="K183" s="104"/>
      <c r="L183" s="105"/>
      <c r="M183" s="106"/>
      <c r="N183" s="104"/>
      <c r="O183" s="105"/>
      <c r="P183" s="106"/>
    </row>
    <row r="184" spans="1:16" s="96" customFormat="1" ht="16.5" customHeight="1" x14ac:dyDescent="0.25">
      <c r="A184" s="97">
        <v>41399</v>
      </c>
      <c r="B184" s="71">
        <v>266.90945616734263</v>
      </c>
      <c r="C184" s="71">
        <v>149.09990707377796</v>
      </c>
      <c r="D184" s="56">
        <f t="shared" si="39"/>
        <v>2.9206827550055214</v>
      </c>
      <c r="E184" s="71">
        <v>279.54603263474496</v>
      </c>
      <c r="F184" s="71">
        <v>198.69524731207974</v>
      </c>
      <c r="G184" s="56">
        <f t="shared" si="40"/>
        <v>3.4344991212752474</v>
      </c>
      <c r="H184" s="71">
        <v>290.59470995405616</v>
      </c>
      <c r="I184" s="71">
        <v>281.35414770924945</v>
      </c>
      <c r="J184" s="56">
        <f t="shared" si="41"/>
        <v>3.8926016586902312</v>
      </c>
      <c r="K184" s="104"/>
      <c r="L184" s="105"/>
      <c r="M184" s="106"/>
      <c r="N184" s="104"/>
      <c r="O184" s="105"/>
      <c r="P184" s="106"/>
    </row>
    <row r="185" spans="1:16" s="96" customFormat="1" ht="16.5" customHeight="1" x14ac:dyDescent="0.25">
      <c r="A185" s="97">
        <v>41431</v>
      </c>
      <c r="B185" s="71">
        <v>266.93160982189011</v>
      </c>
      <c r="C185" s="71">
        <v>149.11228246085415</v>
      </c>
      <c r="D185" s="56">
        <f t="shared" si="39"/>
        <v>8.3000635741958817E-3</v>
      </c>
      <c r="E185" s="71">
        <v>279.61550598015242</v>
      </c>
      <c r="F185" s="71">
        <v>198.74462745679955</v>
      </c>
      <c r="G185" s="56">
        <f t="shared" si="40"/>
        <v>2.4852202248326627E-2</v>
      </c>
      <c r="H185" s="71">
        <v>290.70941208463557</v>
      </c>
      <c r="I185" s="71">
        <v>281.46520245004194</v>
      </c>
      <c r="J185" s="56">
        <f t="shared" si="41"/>
        <v>3.9471513640965128E-2</v>
      </c>
      <c r="K185" s="104"/>
      <c r="L185" s="105"/>
      <c r="M185" s="106"/>
      <c r="N185" s="104"/>
      <c r="O185" s="105"/>
      <c r="P185" s="106"/>
    </row>
    <row r="186" spans="1:16" s="96" customFormat="1" ht="16.5" customHeight="1" x14ac:dyDescent="0.25">
      <c r="A186" s="97">
        <v>41462</v>
      </c>
      <c r="B186" s="71">
        <v>268.52863287662171</v>
      </c>
      <c r="C186" s="71">
        <v>150.00440517720284</v>
      </c>
      <c r="D186" s="56">
        <f t="shared" si="39"/>
        <v>0.59828922314490995</v>
      </c>
      <c r="E186" s="71">
        <v>281.07529692666731</v>
      </c>
      <c r="F186" s="71">
        <v>199.78221514998882</v>
      </c>
      <c r="G186" s="56">
        <f t="shared" si="40"/>
        <v>0.52207081341848482</v>
      </c>
      <c r="H186" s="71">
        <v>292.03148162713876</v>
      </c>
      <c r="I186" s="71">
        <v>282.74523177129879</v>
      </c>
      <c r="J186" s="56">
        <f t="shared" si="41"/>
        <v>0.45477355996930147</v>
      </c>
      <c r="K186" s="104"/>
      <c r="L186" s="105"/>
      <c r="M186" s="106"/>
      <c r="N186" s="104"/>
      <c r="O186" s="105"/>
      <c r="P186" s="106"/>
    </row>
    <row r="187" spans="1:16" s="96" customFormat="1" ht="16.5" customHeight="1" x14ac:dyDescent="0.25">
      <c r="A187" s="97">
        <v>41494</v>
      </c>
      <c r="B187" s="71">
        <v>269.1130481903117</v>
      </c>
      <c r="C187" s="71">
        <v>150.3308689534021</v>
      </c>
      <c r="D187" s="56">
        <f t="shared" si="39"/>
        <v>0.21763612596150672</v>
      </c>
      <c r="E187" s="71">
        <v>281.64167199982001</v>
      </c>
      <c r="F187" s="71">
        <v>200.18478224840482</v>
      </c>
      <c r="G187" s="56">
        <f t="shared" si="40"/>
        <v>0.20150297067922374</v>
      </c>
      <c r="H187" s="71">
        <v>292.57827496641357</v>
      </c>
      <c r="I187" s="71">
        <v>283.27463774007606</v>
      </c>
      <c r="J187" s="56">
        <f t="shared" si="41"/>
        <v>0.18723780608456142</v>
      </c>
      <c r="K187" s="104"/>
      <c r="L187" s="105"/>
      <c r="M187" s="106"/>
      <c r="N187" s="104"/>
      <c r="O187" s="105"/>
      <c r="P187" s="106"/>
    </row>
    <row r="188" spans="1:16" s="96" customFormat="1" ht="16.5" customHeight="1" x14ac:dyDescent="0.25">
      <c r="A188" s="97">
        <v>41526</v>
      </c>
      <c r="B188" s="71">
        <v>271.13825193291751</v>
      </c>
      <c r="C188" s="71">
        <v>151.46218027584052</v>
      </c>
      <c r="D188" s="56">
        <f t="shared" si="39"/>
        <v>0.75254758408207501</v>
      </c>
      <c r="E188" s="71">
        <v>283.78404034522919</v>
      </c>
      <c r="F188" s="71">
        <v>201.70753112883995</v>
      </c>
      <c r="G188" s="56">
        <f t="shared" si="40"/>
        <v>0.76067164713129465</v>
      </c>
      <c r="H188" s="71">
        <v>294.82485842871984</v>
      </c>
      <c r="I188" s="71">
        <v>285.44978255050569</v>
      </c>
      <c r="J188" s="56">
        <f t="shared" si="41"/>
        <v>0.76785723839685183</v>
      </c>
      <c r="K188" s="104"/>
      <c r="L188" s="105"/>
      <c r="M188" s="106"/>
      <c r="N188" s="104"/>
      <c r="O188" s="105"/>
      <c r="P188" s="106"/>
    </row>
    <row r="189" spans="1:16" s="96" customFormat="1" ht="16.5" customHeight="1" x14ac:dyDescent="0.25">
      <c r="A189" s="97">
        <v>41557</v>
      </c>
      <c r="B189" s="71">
        <v>273.77025584294017</v>
      </c>
      <c r="C189" s="71">
        <v>152.9324599131275</v>
      </c>
      <c r="D189" s="56">
        <f t="shared" si="39"/>
        <v>0.97072393557873227</v>
      </c>
      <c r="E189" s="71">
        <v>285.86712827441136</v>
      </c>
      <c r="F189" s="71">
        <v>203.18814477719201</v>
      </c>
      <c r="G189" s="56">
        <f t="shared" si="40"/>
        <v>0.73403984475242101</v>
      </c>
      <c r="H189" s="71">
        <v>296.37188914482726</v>
      </c>
      <c r="I189" s="71">
        <v>286.94761955063291</v>
      </c>
      <c r="J189" s="56">
        <f t="shared" si="41"/>
        <v>0.5247287234707132</v>
      </c>
      <c r="K189" s="104"/>
      <c r="L189" s="105"/>
      <c r="M189" s="106"/>
      <c r="N189" s="104"/>
      <c r="O189" s="105"/>
      <c r="P189" s="106"/>
    </row>
    <row r="190" spans="1:16" s="96" customFormat="1" ht="16.5" customHeight="1" x14ac:dyDescent="0.25">
      <c r="A190" s="97">
        <v>41589</v>
      </c>
      <c r="B190" s="71">
        <v>274.95921989076857</v>
      </c>
      <c r="C190" s="71">
        <v>153.59663431740239</v>
      </c>
      <c r="D190" s="56">
        <f t="shared" si="39"/>
        <v>0.43429263130414508</v>
      </c>
      <c r="E190" s="71">
        <v>286.89909089119311</v>
      </c>
      <c r="F190" s="71">
        <v>203.92164138748439</v>
      </c>
      <c r="G190" s="56">
        <f t="shared" si="40"/>
        <v>0.36099380261416236</v>
      </c>
      <c r="H190" s="71">
        <v>297.24880772110328</v>
      </c>
      <c r="I190" s="71">
        <v>287.79665317095441</v>
      </c>
      <c r="J190" s="56">
        <f t="shared" si="41"/>
        <v>0.29588453169644424</v>
      </c>
      <c r="K190" s="104"/>
      <c r="L190" s="105"/>
      <c r="M190" s="106"/>
      <c r="N190" s="104"/>
      <c r="O190" s="105"/>
      <c r="P190" s="106"/>
    </row>
    <row r="191" spans="1:16" s="96" customFormat="1" ht="16.5" customHeight="1" x14ac:dyDescent="0.25">
      <c r="A191" s="97">
        <v>41620</v>
      </c>
      <c r="B191" s="71">
        <v>275.35534751221087</v>
      </c>
      <c r="C191" s="71">
        <v>153.81791756601604</v>
      </c>
      <c r="D191" s="56">
        <f t="shared" si="39"/>
        <v>0.14406777179529762</v>
      </c>
      <c r="E191" s="71">
        <v>287.74218460411811</v>
      </c>
      <c r="F191" s="71">
        <v>204.52089408378635</v>
      </c>
      <c r="G191" s="56">
        <f t="shared" si="40"/>
        <v>0.2938641981423018</v>
      </c>
      <c r="H191" s="71">
        <v>298.51838038038983</v>
      </c>
      <c r="I191" s="71">
        <v>289.0258549467369</v>
      </c>
      <c r="J191" s="56">
        <f t="shared" si="41"/>
        <v>0.42710773813354752</v>
      </c>
      <c r="K191" s="104"/>
      <c r="L191" s="105"/>
      <c r="M191" s="106"/>
      <c r="N191" s="104"/>
      <c r="O191" s="105"/>
      <c r="P191" s="106"/>
    </row>
    <row r="192" spans="1:16" s="96" customFormat="1" ht="16.5" customHeight="1" x14ac:dyDescent="0.25">
      <c r="A192" s="26" t="s">
        <v>63</v>
      </c>
      <c r="B192" s="98"/>
      <c r="C192" s="99"/>
      <c r="D192" s="58">
        <f>((D180/100)+1)*((D181/100)+1)*((D182/100)+1)*((D183/100)+1)*((D184/100)+1)*((D185/100)+1)*((D186/100)+1)*((D187/100)+1)*((D188/100)+1)*((D189/100)+1)*((D190/100)+1)*((D191/100)+1)-1</f>
        <v>7.6026190731643295E-2</v>
      </c>
      <c r="E192" s="58"/>
      <c r="F192" s="58"/>
      <c r="G192" s="58">
        <f>((G180/100)+1)*((G181/100)+1)*((G182/100)+1)*((G183/100)+1)*((G184/100)+1)*((G185/100)+1)*((G186/100)+1)*((G187/100)+1)*((G188/100)+1)*((G189/100)+1)*((G190/100)+1)*((G191/100)+1)-1</f>
        <v>8.044534143770421E-2</v>
      </c>
      <c r="H192" s="58"/>
      <c r="I192" s="58"/>
      <c r="J192" s="58">
        <f>((J180/100)+1)*((J181/100)+1)*((J182/100)+1)*((J183/100)+1)*((J184/100)+1)*((J185/100)+1)*((J186/100)+1)*((J187/100)+1)*((J188/100)+1)*((J189/100)+1)*((J190/100)+1)*((J191/100)+1)-1</f>
        <v>8.4395574223588454E-2</v>
      </c>
      <c r="K192" s="104"/>
      <c r="L192" s="105"/>
      <c r="M192" s="106"/>
      <c r="N192" s="104"/>
      <c r="O192" s="105"/>
      <c r="P192" s="106"/>
    </row>
    <row r="193" spans="1:16" s="96" customFormat="1" ht="16.5" customHeight="1" x14ac:dyDescent="0.25">
      <c r="A193" s="97">
        <v>41640</v>
      </c>
      <c r="B193" s="71">
        <v>277.20639657795152</v>
      </c>
      <c r="C193" s="71">
        <v>154.85194329014732</v>
      </c>
      <c r="D193" s="56">
        <f>((C193/C191)-1)*100</f>
        <v>0.67224010082407304</v>
      </c>
      <c r="E193" s="71">
        <v>289.58037951929543</v>
      </c>
      <c r="F193" s="71">
        <v>205.82744309768771</v>
      </c>
      <c r="G193" s="56">
        <f>((F193/F191)-1)*100</f>
        <v>0.63883400263549106</v>
      </c>
      <c r="H193" s="71">
        <v>300.33696363739455</v>
      </c>
      <c r="I193" s="71">
        <v>290.78660944358842</v>
      </c>
      <c r="J193" s="56">
        <f>((I193/I191)-1)*100</f>
        <v>0.60920310993493043</v>
      </c>
      <c r="K193" s="104"/>
      <c r="L193" s="105"/>
      <c r="M193" s="106"/>
      <c r="N193" s="104"/>
      <c r="O193" s="105"/>
      <c r="P193" s="106"/>
    </row>
    <row r="194" spans="1:16" s="96" customFormat="1" ht="16.5" customHeight="1" x14ac:dyDescent="0.25">
      <c r="A194" s="97">
        <v>41672</v>
      </c>
      <c r="B194" s="71">
        <v>271.31186670619917</v>
      </c>
      <c r="C194" s="71">
        <v>151.55916427533842</v>
      </c>
      <c r="D194" s="56">
        <f t="shared" ref="D194:D204" si="42">((C194/C193)-1)*100</f>
        <v>-2.1264047094579852</v>
      </c>
      <c r="E194" s="71">
        <v>281.80598856666984</v>
      </c>
      <c r="F194" s="71">
        <v>200.30157489461044</v>
      </c>
      <c r="G194" s="56">
        <f t="shared" ref="G194:G204" si="43">((F194/F193)-1)*100</f>
        <v>-2.6847091524402011</v>
      </c>
      <c r="H194" s="71">
        <v>290.78555687403895</v>
      </c>
      <c r="I194" s="71">
        <v>281.53892592673037</v>
      </c>
      <c r="J194" s="56">
        <f t="shared" ref="J194:J204" si="44">((I194/I193)-1)*100</f>
        <v>-3.1802301813529943</v>
      </c>
      <c r="K194" s="104"/>
      <c r="L194" s="105"/>
      <c r="M194" s="106"/>
      <c r="N194" s="104"/>
      <c r="O194" s="105"/>
      <c r="P194" s="106"/>
    </row>
    <row r="195" spans="1:16" s="96" customFormat="1" ht="16.5" customHeight="1" x14ac:dyDescent="0.25">
      <c r="A195" s="97">
        <v>41701</v>
      </c>
      <c r="B195" s="71">
        <v>273.44899625524806</v>
      </c>
      <c r="C195" s="71">
        <v>152.75299915006852</v>
      </c>
      <c r="D195" s="56">
        <f t="shared" si="42"/>
        <v>0.78770220226422882</v>
      </c>
      <c r="E195" s="71">
        <v>283.75784477376232</v>
      </c>
      <c r="F195" s="71">
        <v>201.68891188569771</v>
      </c>
      <c r="G195" s="56">
        <f t="shared" si="43"/>
        <v>0.69262410533577068</v>
      </c>
      <c r="H195" s="71">
        <v>292.55155397606461</v>
      </c>
      <c r="I195" s="71">
        <v>283.24876644507981</v>
      </c>
      <c r="J195" s="56">
        <f t="shared" si="44"/>
        <v>0.60731940093941006</v>
      </c>
      <c r="K195" s="104"/>
      <c r="L195" s="105"/>
      <c r="M195" s="106"/>
      <c r="N195" s="104"/>
      <c r="O195" s="105"/>
      <c r="P195" s="106"/>
    </row>
    <row r="196" spans="1:16" s="96" customFormat="1" ht="16.5" customHeight="1" x14ac:dyDescent="0.25">
      <c r="A196" s="97">
        <v>41733</v>
      </c>
      <c r="B196" s="71">
        <v>276.60456316253277</v>
      </c>
      <c r="C196" s="71">
        <v>154.51574948269916</v>
      </c>
      <c r="D196" s="56">
        <f t="shared" si="42"/>
        <v>1.1539873799131684</v>
      </c>
      <c r="E196" s="71">
        <v>286.43478589097816</v>
      </c>
      <c r="F196" s="71">
        <v>203.59162347960554</v>
      </c>
      <c r="G196" s="56">
        <f t="shared" si="43"/>
        <v>0.94338929003006111</v>
      </c>
      <c r="H196" s="71">
        <v>294.75768670600996</v>
      </c>
      <c r="I196" s="71">
        <v>285.38474680778279</v>
      </c>
      <c r="J196" s="56">
        <f t="shared" si="44"/>
        <v>0.75410049953990033</v>
      </c>
      <c r="K196" s="104"/>
      <c r="L196" s="105"/>
      <c r="M196" s="106"/>
      <c r="N196" s="104"/>
      <c r="O196" s="105"/>
      <c r="P196" s="106"/>
    </row>
    <row r="197" spans="1:16" s="96" customFormat="1" ht="16.5" customHeight="1" x14ac:dyDescent="0.25">
      <c r="A197" s="97">
        <v>41764</v>
      </c>
      <c r="B197" s="71">
        <v>282.76362382679224</v>
      </c>
      <c r="C197" s="71">
        <v>157.95629964487506</v>
      </c>
      <c r="D197" s="56">
        <f t="shared" si="42"/>
        <v>2.2266663260505526</v>
      </c>
      <c r="E197" s="71">
        <v>293.83040462948878</v>
      </c>
      <c r="F197" s="71">
        <v>208.84826862110265</v>
      </c>
      <c r="G197" s="56">
        <f t="shared" si="43"/>
        <v>2.5819555105731862</v>
      </c>
      <c r="H197" s="71">
        <v>303.31321223412016</v>
      </c>
      <c r="I197" s="71">
        <v>293.66821691481522</v>
      </c>
      <c r="J197" s="56">
        <f t="shared" si="44"/>
        <v>2.9025623126983868</v>
      </c>
      <c r="K197" s="104"/>
      <c r="L197" s="105"/>
      <c r="M197" s="106"/>
      <c r="N197" s="104"/>
      <c r="O197" s="105"/>
      <c r="P197" s="106"/>
    </row>
    <row r="198" spans="1:16" s="96" customFormat="1" ht="18" customHeight="1" x14ac:dyDescent="0.25">
      <c r="A198" s="97">
        <v>41796</v>
      </c>
      <c r="B198" s="71">
        <v>280.64999999999998</v>
      </c>
      <c r="C198" s="71">
        <v>156.77000000000001</v>
      </c>
      <c r="D198" s="56">
        <f t="shared" si="42"/>
        <v>-0.75103028340253175</v>
      </c>
      <c r="E198" s="71">
        <v>292.07</v>
      </c>
      <c r="F198" s="71">
        <v>207.6</v>
      </c>
      <c r="G198" s="56">
        <f t="shared" si="43"/>
        <v>-0.59769163007393766</v>
      </c>
      <c r="H198" s="71">
        <v>301.89999999999998</v>
      </c>
      <c r="I198" s="71">
        <v>292.3</v>
      </c>
      <c r="J198" s="56">
        <f t="shared" si="44"/>
        <v>-0.46590568403664934</v>
      </c>
      <c r="K198" s="104"/>
      <c r="L198" s="105"/>
      <c r="M198" s="106"/>
      <c r="N198" s="104"/>
      <c r="O198" s="105"/>
      <c r="P198" s="106"/>
    </row>
    <row r="199" spans="1:16" s="96" customFormat="1" ht="18" customHeight="1" x14ac:dyDescent="0.25">
      <c r="A199" s="97">
        <v>41828</v>
      </c>
      <c r="B199" s="71">
        <v>278.89999999999998</v>
      </c>
      <c r="C199" s="71">
        <v>155.80000000000001</v>
      </c>
      <c r="D199" s="56">
        <f t="shared" si="42"/>
        <v>-0.61874083051604023</v>
      </c>
      <c r="E199" s="71">
        <v>290.69</v>
      </c>
      <c r="F199" s="71">
        <v>206.62</v>
      </c>
      <c r="G199" s="56">
        <f t="shared" si="43"/>
        <v>-0.47206165703275182</v>
      </c>
      <c r="H199" s="71">
        <v>300.88</v>
      </c>
      <c r="I199" s="71">
        <v>291.32</v>
      </c>
      <c r="J199" s="56">
        <f t="shared" si="44"/>
        <v>-0.33527198084161158</v>
      </c>
      <c r="K199" s="104"/>
      <c r="L199" s="105"/>
      <c r="M199" s="106"/>
      <c r="N199" s="104"/>
      <c r="O199" s="105"/>
      <c r="P199" s="106"/>
    </row>
    <row r="200" spans="1:16" s="96" customFormat="1" ht="18" customHeight="1" x14ac:dyDescent="0.25">
      <c r="A200" s="97">
        <v>41852</v>
      </c>
      <c r="B200" s="71">
        <v>277.63</v>
      </c>
      <c r="C200" s="71">
        <v>155.09</v>
      </c>
      <c r="D200" s="56">
        <f t="shared" si="42"/>
        <v>-0.45571245186136755</v>
      </c>
      <c r="E200" s="71">
        <v>289.81</v>
      </c>
      <c r="F200" s="71">
        <v>205.99</v>
      </c>
      <c r="G200" s="56">
        <f t="shared" si="43"/>
        <v>-0.30490755977156114</v>
      </c>
      <c r="H200" s="71">
        <v>300.38</v>
      </c>
      <c r="I200" s="71">
        <v>290.83</v>
      </c>
      <c r="J200" s="56">
        <f t="shared" si="44"/>
        <v>-0.16819991761637398</v>
      </c>
      <c r="K200" s="104"/>
      <c r="L200" s="105"/>
      <c r="M200" s="106"/>
      <c r="N200" s="104"/>
      <c r="O200" s="105"/>
      <c r="P200" s="106"/>
    </row>
    <row r="201" spans="1:16" s="96" customFormat="1" ht="18" customHeight="1" x14ac:dyDescent="0.25">
      <c r="A201" s="97">
        <v>41907</v>
      </c>
      <c r="B201" s="71">
        <v>277.53261823868212</v>
      </c>
      <c r="C201" s="71">
        <v>155.03417594686482</v>
      </c>
      <c r="D201" s="56">
        <f t="shared" si="42"/>
        <v>-3.5994618050927407E-2</v>
      </c>
      <c r="E201" s="71">
        <v>289.68117046596177</v>
      </c>
      <c r="F201" s="71">
        <v>205.89908311305811</v>
      </c>
      <c r="G201" s="56">
        <f t="shared" si="43"/>
        <v>-4.4136553687990077E-2</v>
      </c>
      <c r="H201" s="71">
        <v>300.22058178079914</v>
      </c>
      <c r="I201" s="71">
        <v>290.67392839004691</v>
      </c>
      <c r="J201" s="56">
        <f t="shared" si="44"/>
        <v>-5.3664205877346216E-2</v>
      </c>
      <c r="K201" s="104"/>
      <c r="L201" s="105"/>
      <c r="M201" s="106"/>
      <c r="N201" s="104"/>
      <c r="O201" s="105"/>
      <c r="P201" s="106"/>
    </row>
    <row r="202" spans="1:16" s="96" customFormat="1" ht="18" customHeight="1" x14ac:dyDescent="0.25">
      <c r="A202" s="97">
        <v>41938</v>
      </c>
      <c r="B202" s="71">
        <v>283.70999999999998</v>
      </c>
      <c r="C202" s="71">
        <v>158.47999999999999</v>
      </c>
      <c r="D202" s="56">
        <f t="shared" si="42"/>
        <v>2.222622226415516</v>
      </c>
      <c r="E202" s="71">
        <v>297.38</v>
      </c>
      <c r="F202" s="71">
        <v>211.37</v>
      </c>
      <c r="G202" s="56">
        <f t="shared" si="43"/>
        <v>2.6570865708701819</v>
      </c>
      <c r="H202" s="71">
        <v>309.35000000000002</v>
      </c>
      <c r="I202" s="71">
        <v>299.51</v>
      </c>
      <c r="J202" s="56">
        <f t="shared" si="44"/>
        <v>3.0398569486067561</v>
      </c>
      <c r="K202" s="104"/>
      <c r="L202" s="105"/>
      <c r="M202" s="106"/>
      <c r="N202" s="104"/>
      <c r="O202" s="105"/>
      <c r="P202" s="106"/>
    </row>
    <row r="203" spans="1:16" s="96" customFormat="1" ht="18" customHeight="1" x14ac:dyDescent="0.25">
      <c r="A203" s="97">
        <v>41970</v>
      </c>
      <c r="B203" s="71">
        <v>289.26</v>
      </c>
      <c r="C203" s="71">
        <v>161.58000000000001</v>
      </c>
      <c r="D203" s="56">
        <f t="shared" si="42"/>
        <v>1.9560827864715025</v>
      </c>
      <c r="E203" s="71">
        <v>304.05</v>
      </c>
      <c r="F203" s="71">
        <v>216.11</v>
      </c>
      <c r="G203" s="56">
        <f t="shared" si="43"/>
        <v>2.2425131286369915</v>
      </c>
      <c r="H203" s="71">
        <v>317.08</v>
      </c>
      <c r="I203" s="71">
        <v>307</v>
      </c>
      <c r="J203" s="56">
        <f t="shared" si="44"/>
        <v>2.5007512270041055</v>
      </c>
      <c r="K203" s="104"/>
      <c r="L203" s="105"/>
      <c r="M203" s="106"/>
      <c r="N203" s="104"/>
      <c r="O203" s="105"/>
      <c r="P203" s="106"/>
    </row>
    <row r="204" spans="1:16" s="96" customFormat="1" ht="18" customHeight="1" x14ac:dyDescent="0.25">
      <c r="A204" s="97">
        <v>42002</v>
      </c>
      <c r="B204" s="71">
        <v>296.77999999999997</v>
      </c>
      <c r="C204" s="71">
        <v>165.79</v>
      </c>
      <c r="D204" s="56">
        <f t="shared" si="42"/>
        <v>2.6055204852085456</v>
      </c>
      <c r="E204" s="71">
        <v>312.37</v>
      </c>
      <c r="F204" s="71">
        <v>222.03</v>
      </c>
      <c r="G204" s="56">
        <f t="shared" si="43"/>
        <v>2.7393457035768787</v>
      </c>
      <c r="H204" s="71">
        <v>326.13</v>
      </c>
      <c r="I204" s="71">
        <v>315.76</v>
      </c>
      <c r="J204" s="56">
        <f t="shared" si="44"/>
        <v>2.8534201954397265</v>
      </c>
      <c r="K204" s="104"/>
      <c r="L204" s="105"/>
      <c r="M204" s="106"/>
      <c r="N204" s="104"/>
      <c r="O204" s="105"/>
      <c r="P204" s="106"/>
    </row>
    <row r="205" spans="1:16" s="96" customFormat="1" ht="18" customHeight="1" x14ac:dyDescent="0.25">
      <c r="A205" s="26" t="s">
        <v>64</v>
      </c>
      <c r="B205" s="98"/>
      <c r="C205" s="99"/>
      <c r="D205" s="58">
        <f>((D193/100)+1)*((D194/100)+1)*((D195/100)+1)*((D196/100)+1)*((D197/100)+1)*((D198/100)+1)*((D199/100)+1)*((D200/100)+1)*((D201/100)+1)*((D202/100)+1)*((D203/100)+1)*((D204/100)+1)-1</f>
        <v>7.7832820931578173E-2</v>
      </c>
      <c r="E205" s="58"/>
      <c r="F205" s="58"/>
      <c r="G205" s="58">
        <f>((G193/100)+1)*((G194/100)+1)*((G195/100)+1)*((G196/100)+1)*((G197/100)+1)*((G198/100)+1)*((G199/100)+1)*((G200/100)+1)*((G201/100)+1)*((G202/100)+1)*((G203/100)+1)*((G204/100)+1)-1</f>
        <v>8.5610352891576147E-2</v>
      </c>
      <c r="H205" s="58"/>
      <c r="I205" s="58"/>
      <c r="J205" s="58">
        <f>((J193/100)+1)*((J194/100)+1)*((J195/100)+1)*((J196/100)+1)*((J197/100)+1)*((J198/100)+1)*((J199/100)+1)*((J200/100)+1)*((J201/100)+1)*((J202/100)+1)*((J203/100)+1)*((J204/100)+1)-1</f>
        <v>9.2497417084674405E-2</v>
      </c>
      <c r="K205" s="104"/>
      <c r="L205" s="105"/>
      <c r="M205" s="106"/>
      <c r="N205" s="104"/>
      <c r="O205" s="105"/>
      <c r="P205" s="106"/>
    </row>
    <row r="206" spans="1:16" s="96" customFormat="1" ht="18" customHeight="1" x14ac:dyDescent="0.25">
      <c r="A206" s="97">
        <v>42005</v>
      </c>
      <c r="B206" s="71">
        <v>300.94</v>
      </c>
      <c r="C206" s="71">
        <v>168.11250000000001</v>
      </c>
      <c r="D206" s="56">
        <f>((C206/C204)-1)*100</f>
        <v>1.4008685686712319</v>
      </c>
      <c r="E206" s="71">
        <v>317.31</v>
      </c>
      <c r="F206" s="71">
        <v>225.54</v>
      </c>
      <c r="G206" s="56">
        <f>((F206/F204)-1)*100</f>
        <v>1.5808674503445364</v>
      </c>
      <c r="H206" s="71">
        <v>331.83546199065262</v>
      </c>
      <c r="I206" s="71">
        <v>321.28349343608534</v>
      </c>
      <c r="J206" s="56">
        <f>((I206/I204)-1)*100</f>
        <v>1.7492695199155417</v>
      </c>
      <c r="K206" s="104"/>
      <c r="L206" s="105"/>
      <c r="M206" s="106"/>
      <c r="N206" s="104"/>
      <c r="O206" s="105"/>
      <c r="P206" s="106"/>
    </row>
    <row r="207" spans="1:16" s="96" customFormat="1" ht="18" customHeight="1" x14ac:dyDescent="0.25">
      <c r="A207" s="97">
        <v>42036</v>
      </c>
      <c r="B207" s="71">
        <v>303.01</v>
      </c>
      <c r="C207" s="71">
        <v>169.27</v>
      </c>
      <c r="D207" s="56">
        <f t="shared" ref="D207:D216" si="45">((C207/C206)-1)*100</f>
        <v>0.68852702803181565</v>
      </c>
      <c r="E207" s="71">
        <v>320.33</v>
      </c>
      <c r="F207" s="71">
        <v>227.68</v>
      </c>
      <c r="G207" s="56">
        <f t="shared" ref="G207:G216" si="46">((F207/F206)-1)*100</f>
        <v>0.94883390972777537</v>
      </c>
      <c r="H207" s="71">
        <v>335.71820182369879</v>
      </c>
      <c r="I207" s="71">
        <v>325.04276681265907</v>
      </c>
      <c r="J207" s="56">
        <f t="shared" ref="J207:J216" si="47">((I207/I206)-1)*100</f>
        <v>1.1700798370836818</v>
      </c>
      <c r="K207" s="104"/>
      <c r="L207" s="105"/>
      <c r="M207" s="106"/>
      <c r="N207" s="104"/>
      <c r="O207" s="105"/>
      <c r="P207" s="106"/>
    </row>
    <row r="208" spans="1:16" s="96" customFormat="1" ht="18" customHeight="1" x14ac:dyDescent="0.25">
      <c r="A208" s="97">
        <v>42064</v>
      </c>
      <c r="B208" s="71">
        <v>304.24</v>
      </c>
      <c r="C208" s="71">
        <v>169.95</v>
      </c>
      <c r="D208" s="56">
        <f t="shared" si="45"/>
        <v>0.40172505464641795</v>
      </c>
      <c r="E208" s="71">
        <v>321.58</v>
      </c>
      <c r="F208" s="71">
        <v>228.57</v>
      </c>
      <c r="G208" s="56">
        <f t="shared" si="46"/>
        <v>0.39089950808151031</v>
      </c>
      <c r="H208" s="71">
        <v>336.98191175908295</v>
      </c>
      <c r="I208" s="71">
        <v>326.26629229210749</v>
      </c>
      <c r="J208" s="56">
        <f t="shared" si="47"/>
        <v>0.37641984513183679</v>
      </c>
      <c r="K208" s="104"/>
      <c r="L208" s="105"/>
      <c r="M208" s="106"/>
      <c r="N208" s="104"/>
      <c r="O208" s="105"/>
      <c r="P208" s="106"/>
    </row>
    <row r="209" spans="1:16" s="96" customFormat="1" ht="18" customHeight="1" x14ac:dyDescent="0.25">
      <c r="A209" s="97">
        <v>42096</v>
      </c>
      <c r="B209" s="71">
        <v>305.12</v>
      </c>
      <c r="C209" s="71">
        <v>170.44</v>
      </c>
      <c r="D209" s="56">
        <f t="shared" si="45"/>
        <v>0.28832009414534454</v>
      </c>
      <c r="E209" s="71">
        <v>321.86</v>
      </c>
      <c r="F209" s="71">
        <v>228.77</v>
      </c>
      <c r="G209" s="56">
        <f t="shared" si="46"/>
        <v>8.7500546878427343E-2</v>
      </c>
      <c r="H209" s="71">
        <v>336.68324505178583</v>
      </c>
      <c r="I209" s="71">
        <v>325.97712282686155</v>
      </c>
      <c r="J209" s="56">
        <f t="shared" si="47"/>
        <v>-8.8629892844416247E-2</v>
      </c>
      <c r="K209" s="104"/>
      <c r="L209" s="105"/>
      <c r="M209" s="106"/>
      <c r="N209" s="104"/>
      <c r="O209" s="105"/>
      <c r="P209" s="106"/>
    </row>
    <row r="210" spans="1:16" s="96" customFormat="1" ht="18" customHeight="1" x14ac:dyDescent="0.25">
      <c r="A210" s="97">
        <v>42128</v>
      </c>
      <c r="B210" s="71">
        <v>313.77999999999997</v>
      </c>
      <c r="C210" s="71">
        <v>175.28</v>
      </c>
      <c r="D210" s="56">
        <f t="shared" si="45"/>
        <v>2.8397089885003446</v>
      </c>
      <c r="E210" s="71">
        <v>331.77</v>
      </c>
      <c r="F210" s="71">
        <v>235.81</v>
      </c>
      <c r="G210" s="56">
        <f t="shared" si="46"/>
        <v>3.0773265725400956</v>
      </c>
      <c r="H210" s="71">
        <v>347.75782654262662</v>
      </c>
      <c r="I210" s="71">
        <v>336.6995459469685</v>
      </c>
      <c r="J210" s="56">
        <f t="shared" si="47"/>
        <v>3.2893176757689213</v>
      </c>
      <c r="K210" s="104"/>
      <c r="L210" s="105"/>
      <c r="M210" s="106"/>
      <c r="N210" s="104"/>
      <c r="O210" s="105"/>
      <c r="P210" s="106"/>
    </row>
    <row r="211" spans="1:16" s="96" customFormat="1" ht="18" customHeight="1" x14ac:dyDescent="0.25">
      <c r="A211" s="97">
        <v>42156</v>
      </c>
      <c r="B211" s="71">
        <v>316.32</v>
      </c>
      <c r="C211" s="71">
        <v>176.7</v>
      </c>
      <c r="D211" s="56">
        <f t="shared" si="45"/>
        <v>0.81013235965312624</v>
      </c>
      <c r="E211" s="71">
        <v>334.85</v>
      </c>
      <c r="F211" s="71">
        <v>238.01</v>
      </c>
      <c r="G211" s="56">
        <f t="shared" si="46"/>
        <v>0.93295449726473745</v>
      </c>
      <c r="H211" s="71">
        <v>351.35467176748386</v>
      </c>
      <c r="I211" s="71">
        <v>340.18201582001541</v>
      </c>
      <c r="J211" s="56">
        <f t="shared" si="47"/>
        <v>1.0342959813778307</v>
      </c>
      <c r="K211" s="104"/>
      <c r="L211" s="105"/>
      <c r="M211" s="106"/>
      <c r="N211" s="104"/>
      <c r="O211" s="105"/>
      <c r="P211" s="106"/>
    </row>
    <row r="212" spans="1:16" s="96" customFormat="1" ht="18" customHeight="1" x14ac:dyDescent="0.25">
      <c r="A212" s="97">
        <v>42214</v>
      </c>
      <c r="B212" s="71">
        <v>317.37</v>
      </c>
      <c r="C212" s="71">
        <v>177.29</v>
      </c>
      <c r="D212" s="56">
        <f t="shared" si="45"/>
        <v>0.33389926428974981</v>
      </c>
      <c r="E212" s="71">
        <v>335.88</v>
      </c>
      <c r="F212" s="71">
        <v>238.73</v>
      </c>
      <c r="G212" s="56">
        <f t="shared" si="46"/>
        <v>0.30250829797067169</v>
      </c>
      <c r="H212" s="71">
        <v>352.34630937343837</v>
      </c>
      <c r="I212" s="71">
        <v>341.1421205428573</v>
      </c>
      <c r="J212" s="56">
        <f t="shared" si="47"/>
        <v>0.2822326514020812</v>
      </c>
      <c r="K212" s="104"/>
      <c r="L212" s="105"/>
      <c r="M212" s="106"/>
      <c r="N212" s="104"/>
      <c r="O212" s="105"/>
      <c r="P212" s="106"/>
    </row>
    <row r="213" spans="1:16" s="96" customFormat="1" ht="18" customHeight="1" x14ac:dyDescent="0.25">
      <c r="A213" s="97">
        <v>42241</v>
      </c>
      <c r="B213" s="71">
        <v>318.24</v>
      </c>
      <c r="C213" s="71">
        <v>177.78</v>
      </c>
      <c r="D213" s="56">
        <f t="shared" si="45"/>
        <v>0.27638332675279376</v>
      </c>
      <c r="E213" s="71">
        <v>336.56</v>
      </c>
      <c r="F213" s="71">
        <v>239.22</v>
      </c>
      <c r="G213" s="56">
        <f t="shared" si="46"/>
        <v>0.20525279604575175</v>
      </c>
      <c r="H213" s="71">
        <v>352.83945530158866</v>
      </c>
      <c r="I213" s="71">
        <v>341.61958502365582</v>
      </c>
      <c r="J213" s="56">
        <f t="shared" si="47"/>
        <v>0.13996057714560362</v>
      </c>
      <c r="K213" s="104"/>
      <c r="L213" s="105"/>
      <c r="M213" s="106"/>
      <c r="N213" s="104"/>
      <c r="O213" s="105"/>
      <c r="P213" s="106"/>
    </row>
    <row r="214" spans="1:16" s="96" customFormat="1" ht="18" customHeight="1" x14ac:dyDescent="0.25">
      <c r="A214" s="97">
        <v>42268</v>
      </c>
      <c r="B214" s="71">
        <v>318.45</v>
      </c>
      <c r="C214" s="71">
        <v>177.89</v>
      </c>
      <c r="D214" s="56">
        <f t="shared" si="45"/>
        <v>6.1874226572156132E-2</v>
      </c>
      <c r="E214" s="71">
        <v>336.54</v>
      </c>
      <c r="F214" s="71">
        <v>239.2</v>
      </c>
      <c r="G214" s="56">
        <f t="shared" si="46"/>
        <v>-8.3605049745028026E-3</v>
      </c>
      <c r="H214" s="71">
        <v>352.60461705788674</v>
      </c>
      <c r="I214" s="71">
        <v>341.39221435363669</v>
      </c>
      <c r="J214" s="56">
        <f t="shared" si="47"/>
        <v>-6.6556684682872458E-2</v>
      </c>
      <c r="K214" s="104"/>
      <c r="L214" s="105"/>
      <c r="M214" s="106"/>
      <c r="N214" s="104"/>
      <c r="O214" s="105"/>
      <c r="P214" s="106"/>
    </row>
    <row r="215" spans="1:16" s="96" customFormat="1" ht="18" customHeight="1" x14ac:dyDescent="0.25">
      <c r="A215" s="97">
        <v>42295</v>
      </c>
      <c r="B215" s="71">
        <v>321.20999999999998</v>
      </c>
      <c r="C215" s="71">
        <v>179.43554224670368</v>
      </c>
      <c r="D215" s="56">
        <f t="shared" si="45"/>
        <v>0.86881907173179673</v>
      </c>
      <c r="E215" s="71">
        <v>338.93962276419091</v>
      </c>
      <c r="F215" s="71">
        <v>240.91092094656142</v>
      </c>
      <c r="G215" s="56">
        <f t="shared" si="46"/>
        <v>0.71526795424809997</v>
      </c>
      <c r="H215" s="71">
        <v>354.64724113946949</v>
      </c>
      <c r="I215" s="71">
        <v>343.36988544632442</v>
      </c>
      <c r="J215" s="56">
        <f t="shared" si="47"/>
        <v>0.57929589766190226</v>
      </c>
      <c r="K215" s="104"/>
      <c r="L215" s="105"/>
      <c r="M215" s="106"/>
      <c r="N215" s="104"/>
      <c r="O215" s="105"/>
      <c r="P215" s="106"/>
    </row>
    <row r="216" spans="1:16" s="96" customFormat="1" ht="18" customHeight="1" x14ac:dyDescent="0.25">
      <c r="A216" s="97">
        <v>42322</v>
      </c>
      <c r="B216" s="71">
        <v>324.79000000000002</v>
      </c>
      <c r="C216" s="71">
        <v>181.43</v>
      </c>
      <c r="D216" s="56">
        <f t="shared" si="45"/>
        <v>1.1115176671933735</v>
      </c>
      <c r="E216" s="71">
        <v>341.78630067214078</v>
      </c>
      <c r="F216" s="71">
        <v>242.93427776406625</v>
      </c>
      <c r="G216" s="56">
        <f t="shared" si="46"/>
        <v>0.83987758195223083</v>
      </c>
      <c r="H216" s="71">
        <v>356.78460088221448</v>
      </c>
      <c r="I216" s="71">
        <v>345.4392797200988</v>
      </c>
      <c r="J216" s="56">
        <f t="shared" si="47"/>
        <v>0.60267203429458238</v>
      </c>
      <c r="K216" s="104"/>
      <c r="L216" s="105"/>
      <c r="M216" s="106"/>
      <c r="N216" s="104"/>
      <c r="O216" s="105"/>
      <c r="P216" s="106"/>
    </row>
    <row r="217" spans="1:16" s="96" customFormat="1" ht="18" customHeight="1" x14ac:dyDescent="0.25">
      <c r="A217" s="97">
        <v>42339</v>
      </c>
      <c r="B217" s="71">
        <v>328.59179999999998</v>
      </c>
      <c r="C217" s="71">
        <v>183.5566</v>
      </c>
      <c r="D217" s="56">
        <f>((C217/C216)-1)*100</f>
        <v>1.1721325028936747</v>
      </c>
      <c r="E217" s="71">
        <v>345.20754411969875</v>
      </c>
      <c r="F217" s="71">
        <v>245.36602328561892</v>
      </c>
      <c r="G217" s="56">
        <f>((E217/E216)-1)*100</f>
        <v>1.0009890510034758</v>
      </c>
      <c r="H217" s="71">
        <v>359.8236256648338</v>
      </c>
      <c r="I217" s="71">
        <v>348.38166717001593</v>
      </c>
      <c r="J217" s="56">
        <f>((I217/I216)-1)*100</f>
        <v>0.85178137596317871</v>
      </c>
      <c r="K217" s="104"/>
      <c r="L217" s="105"/>
      <c r="M217" s="106"/>
      <c r="N217" s="104"/>
      <c r="O217" s="105"/>
      <c r="P217" s="106"/>
    </row>
    <row r="218" spans="1:16" s="96" customFormat="1" ht="18" customHeight="1" x14ac:dyDescent="0.25">
      <c r="A218" s="26" t="s">
        <v>65</v>
      </c>
      <c r="B218" s="98"/>
      <c r="C218" s="99"/>
      <c r="D218" s="58">
        <f>((D206/100)+1)*((D207/100)+1)*((D208/100)+1)*((D209/100)+1)*((D210/100)+1)*((D211/100)+1)*((D212/100)+1)*((D213/100)+1)*((D214/100)+1)*((D215/100)+1)*((D216/100)+1)*((D217/100)+1)-1</f>
        <v>0.10716327884673382</v>
      </c>
      <c r="E218" s="58"/>
      <c r="F218" s="58"/>
      <c r="G218" s="58">
        <f>((G206/100)+1)*((G207/100)+1)*((G208/100)+1)*((G209/100)+1)*((G210/100)+1)*((G211/100)+1)*((G212/100)+1)*((G213/100)+1)*((G214/100)+1)*((G215/100)+1)*((G216/100)+1)*((G217/100)+1)-1</f>
        <v>0.10510301889663065</v>
      </c>
      <c r="H218" s="58"/>
      <c r="I218" s="58"/>
      <c r="J218" s="58">
        <f>((J206/100)+1)*((J207/100)+1)*((J208/100)+1)*((J209/100)+1)*((J210/100)+1)*((J211/100)+1)*((J212/100)+1)*((J213/100)+1)*((J214/100)+1)*((J215/100)+1)*((J216/100)+1)*((J217/100)+1)-1</f>
        <v>0.10331158845330601</v>
      </c>
      <c r="K218" s="104"/>
      <c r="L218" s="105"/>
      <c r="M218" s="106"/>
      <c r="N218" s="104"/>
      <c r="O218" s="105"/>
      <c r="P218" s="106"/>
    </row>
    <row r="219" spans="1:16" s="96" customFormat="1" ht="18" customHeight="1" x14ac:dyDescent="0.25">
      <c r="A219" s="97">
        <v>42370</v>
      </c>
      <c r="B219" s="71">
        <v>329.22</v>
      </c>
      <c r="C219" s="71">
        <v>183.90532164227071</v>
      </c>
      <c r="D219" s="56">
        <f>((C219/C217)-1)*100</f>
        <v>0.18998044323697005</v>
      </c>
      <c r="E219" s="71">
        <v>345.83432415112037</v>
      </c>
      <c r="F219" s="71">
        <v>245.81152491617263</v>
      </c>
      <c r="G219" s="56">
        <f>((F219/F217)-1)*100</f>
        <v>0.18156614538074045</v>
      </c>
      <c r="H219" s="71">
        <v>360.45042017913028</v>
      </c>
      <c r="I219" s="71">
        <v>348.98853037267583</v>
      </c>
      <c r="J219" s="56">
        <f>((I219/I217)-1)*100</f>
        <v>0.17419493040193856</v>
      </c>
      <c r="K219" s="104"/>
      <c r="L219" s="105"/>
      <c r="M219" s="106"/>
      <c r="N219" s="104"/>
      <c r="O219" s="105"/>
      <c r="P219" s="106"/>
    </row>
    <row r="220" spans="1:16" s="96" customFormat="1" ht="18" customHeight="1" x14ac:dyDescent="0.25">
      <c r="A220" s="97">
        <v>42402</v>
      </c>
      <c r="B220" s="71">
        <v>332.61</v>
      </c>
      <c r="C220" s="71">
        <v>185.80000218827828</v>
      </c>
      <c r="D220" s="56">
        <f>((C220/C219)-1)*100</f>
        <v>1.030247808539797</v>
      </c>
      <c r="E220" s="71">
        <v>348.83497588919761</v>
      </c>
      <c r="F220" s="71">
        <v>247.94432298729996</v>
      </c>
      <c r="G220" s="56">
        <f>((F220/F219)-1)*100</f>
        <v>0.86765584805459373</v>
      </c>
      <c r="H220" s="71">
        <v>363.06316286695011</v>
      </c>
      <c r="I220" s="71">
        <v>351.51819098566955</v>
      </c>
      <c r="J220" s="56">
        <f>((I220/I219)-1)*100</f>
        <v>0.72485494302416686</v>
      </c>
      <c r="K220" s="104"/>
      <c r="L220" s="105"/>
      <c r="M220" s="106"/>
      <c r="N220" s="104"/>
      <c r="O220" s="105"/>
      <c r="P220" s="106"/>
    </row>
    <row r="221" spans="1:16" s="96" customFormat="1" ht="18" customHeight="1" x14ac:dyDescent="0.25">
      <c r="A221" s="97">
        <v>42434</v>
      </c>
      <c r="B221" s="71">
        <v>334.89</v>
      </c>
      <c r="C221" s="71">
        <v>187.07386200142892</v>
      </c>
      <c r="D221" s="56">
        <f>((C221/C220)-1)*100</f>
        <v>0.68560807220001685</v>
      </c>
      <c r="E221" s="71">
        <v>351.03901344779916</v>
      </c>
      <c r="F221" s="71">
        <v>249.51090500480848</v>
      </c>
      <c r="G221" s="56">
        <f>((F221/F220)-1)*100</f>
        <v>0.63182814538116361</v>
      </c>
      <c r="H221" s="71">
        <v>365.18508995414146</v>
      </c>
      <c r="I221" s="71">
        <v>353.57264334377447</v>
      </c>
      <c r="J221" s="56">
        <f>((I221/I220)-1)*100</f>
        <v>0.58445122067343203</v>
      </c>
      <c r="K221" s="104"/>
      <c r="L221" s="105"/>
      <c r="M221" s="106"/>
      <c r="N221" s="104"/>
      <c r="O221" s="105"/>
      <c r="P221" s="106"/>
    </row>
    <row r="222" spans="1:16" s="96" customFormat="1" ht="18" customHeight="1" x14ac:dyDescent="0.25">
      <c r="A222" s="97">
        <v>42466</v>
      </c>
      <c r="B222" s="71">
        <v>335.85</v>
      </c>
      <c r="C222" s="71">
        <v>187.61054212034355</v>
      </c>
      <c r="D222" s="56">
        <f>((C222/C221)-1)*100</f>
        <v>0.28688140244335081</v>
      </c>
      <c r="E222" s="71">
        <v>351.9726263511414</v>
      </c>
      <c r="F222" s="71">
        <v>250.17449677527631</v>
      </c>
      <c r="G222" s="56">
        <f>((F222/F221)-1)*100</f>
        <v>0.26595702117910847</v>
      </c>
      <c r="H222" s="71">
        <v>366.08894256987736</v>
      </c>
      <c r="I222" s="71">
        <v>354.44775453349757</v>
      </c>
      <c r="J222" s="56">
        <f>((I222/I221)-1)*100</f>
        <v>0.24750534471420504</v>
      </c>
      <c r="K222" s="104"/>
      <c r="L222" s="105"/>
      <c r="M222" s="106"/>
      <c r="N222" s="104"/>
      <c r="O222" s="105"/>
      <c r="P222" s="106"/>
    </row>
    <row r="223" spans="1:16" s="96" customFormat="1" ht="18" customHeight="1" x14ac:dyDescent="0.25">
      <c r="A223" s="97">
        <v>42498</v>
      </c>
      <c r="B223" s="71">
        <v>342.56</v>
      </c>
      <c r="C223" s="71">
        <v>191.35816092822981</v>
      </c>
      <c r="D223" s="56">
        <f>((C223/C222)-1)*100</f>
        <v>1.9975523579492283</v>
      </c>
      <c r="E223" s="71">
        <v>360.09888575976254</v>
      </c>
      <c r="F223" s="71">
        <v>255.95046543310303</v>
      </c>
      <c r="G223" s="56">
        <f t="shared" ref="G223:G230" si="48">((E223/E222)-1)*100</f>
        <v>2.3087759672861807</v>
      </c>
      <c r="H223" s="71">
        <v>375.54622450098509</v>
      </c>
      <c r="I223" s="71">
        <v>363.60430627455844</v>
      </c>
      <c r="J223" s="56">
        <f>((I223/I222)-1)*100</f>
        <v>2.5833290305681711</v>
      </c>
      <c r="K223" s="104"/>
      <c r="L223" s="105"/>
      <c r="M223" s="106"/>
      <c r="N223" s="104"/>
      <c r="O223" s="105"/>
      <c r="P223" s="106"/>
    </row>
    <row r="224" spans="1:16" s="96" customFormat="1" ht="18" customHeight="1" x14ac:dyDescent="0.25">
      <c r="A224" s="97">
        <v>42530</v>
      </c>
      <c r="B224" s="71">
        <v>349.63</v>
      </c>
      <c r="C224" s="71">
        <v>195.30774527324425</v>
      </c>
      <c r="D224" s="56">
        <f>((C224/C223)-1)*100</f>
        <v>2.0639748656947843</v>
      </c>
      <c r="E224" s="71">
        <v>367.67764909278492</v>
      </c>
      <c r="F224" s="71">
        <v>261.33728577385943</v>
      </c>
      <c r="G224" s="56">
        <f t="shared" si="48"/>
        <v>2.1046339304916728</v>
      </c>
      <c r="H224" s="71">
        <v>383.5840307383304</v>
      </c>
      <c r="I224" s="71">
        <v>371.38651994155157</v>
      </c>
      <c r="J224" s="56">
        <f>((I224/I223)-1)*100</f>
        <v>2.1402974422191745</v>
      </c>
      <c r="K224" s="104"/>
      <c r="L224" s="105"/>
      <c r="M224" s="106"/>
      <c r="N224" s="104"/>
      <c r="O224" s="105"/>
      <c r="P224" s="106"/>
    </row>
    <row r="225" spans="1:16" s="96" customFormat="1" ht="18" customHeight="1" x14ac:dyDescent="0.25">
      <c r="A225" s="97">
        <v>42562</v>
      </c>
      <c r="B225" s="71">
        <v>353.61</v>
      </c>
      <c r="C225" s="71">
        <v>197.52970473472618</v>
      </c>
      <c r="D225" s="56">
        <f t="shared" ref="D225:D230" si="49">((B225/B224)-1)*100</f>
        <v>1.138346251751865</v>
      </c>
      <c r="E225" s="71">
        <v>370.94430341146358</v>
      </c>
      <c r="F225" s="71">
        <v>263.65915270080308</v>
      </c>
      <c r="G225" s="56">
        <f t="shared" si="48"/>
        <v>0.88845605022194185</v>
      </c>
      <c r="H225" s="71">
        <v>386.15413637561352</v>
      </c>
      <c r="I225" s="71">
        <v>373.87489931093126</v>
      </c>
      <c r="J225" s="56">
        <f t="shared" ref="J225:J230" si="50">((H225/H224)-1)*100</f>
        <v>0.67002414890320328</v>
      </c>
      <c r="K225" s="104"/>
      <c r="L225" s="105"/>
      <c r="M225" s="106"/>
      <c r="N225" s="104"/>
      <c r="O225" s="105"/>
      <c r="P225" s="106"/>
    </row>
    <row r="226" spans="1:16" s="96" customFormat="1" ht="18" customHeight="1" x14ac:dyDescent="0.25">
      <c r="A226" s="97">
        <v>42594</v>
      </c>
      <c r="B226" s="71">
        <v>352.32</v>
      </c>
      <c r="C226" s="71">
        <v>196.81101796835702</v>
      </c>
      <c r="D226" s="56">
        <f t="shared" si="49"/>
        <v>-0.36480868753712148</v>
      </c>
      <c r="E226" s="71">
        <v>370.01795221302467</v>
      </c>
      <c r="F226" s="71">
        <v>263.0007223924319</v>
      </c>
      <c r="G226" s="56">
        <f t="shared" si="48"/>
        <v>-0.2497278405193315</v>
      </c>
      <c r="H226" s="71">
        <v>385.57780691356356</v>
      </c>
      <c r="I226" s="71">
        <v>373.31689643255669</v>
      </c>
      <c r="J226" s="56">
        <f t="shared" si="50"/>
        <v>-0.1492485533003185</v>
      </c>
      <c r="K226" s="104"/>
      <c r="L226" s="105"/>
      <c r="M226" s="106"/>
      <c r="N226" s="104"/>
      <c r="O226" s="105"/>
      <c r="P226" s="106"/>
    </row>
    <row r="227" spans="1:16" s="96" customFormat="1" ht="18" customHeight="1" x14ac:dyDescent="0.25">
      <c r="A227" s="97">
        <v>42626</v>
      </c>
      <c r="B227" s="71">
        <v>353.19838772720072</v>
      </c>
      <c r="C227" s="71">
        <v>197.30228949144737</v>
      </c>
      <c r="D227" s="56">
        <f t="shared" si="49"/>
        <v>0.24931531766596571</v>
      </c>
      <c r="E227" s="71">
        <v>370.71973028302625</v>
      </c>
      <c r="F227" s="71">
        <v>263.4995309995972</v>
      </c>
      <c r="G227" s="56">
        <f t="shared" si="48"/>
        <v>0.18966054641520458</v>
      </c>
      <c r="H227" s="71">
        <v>386.10597235321592</v>
      </c>
      <c r="I227" s="71">
        <v>373.82826684651349</v>
      </c>
      <c r="J227" s="56">
        <f t="shared" si="50"/>
        <v>0.1369802489101124</v>
      </c>
      <c r="K227" s="104"/>
      <c r="L227" s="105"/>
      <c r="M227" s="106"/>
      <c r="N227" s="104"/>
      <c r="O227" s="105"/>
      <c r="P227" s="106"/>
    </row>
    <row r="228" spans="1:16" s="96" customFormat="1" ht="18" customHeight="1" x14ac:dyDescent="0.25">
      <c r="A228" s="97">
        <v>42658</v>
      </c>
      <c r="B228" s="71">
        <v>353.1</v>
      </c>
      <c r="C228" s="71">
        <v>197.24514926670261</v>
      </c>
      <c r="D228" s="56">
        <f t="shared" si="49"/>
        <v>-2.785622206087357E-2</v>
      </c>
      <c r="E228" s="71">
        <v>370.61495068464836</v>
      </c>
      <c r="F228" s="71">
        <v>263.42505593723729</v>
      </c>
      <c r="G228" s="56">
        <f t="shared" si="48"/>
        <v>-2.8263831088215507E-2</v>
      </c>
      <c r="H228" s="71">
        <v>385.99921101261378</v>
      </c>
      <c r="I228" s="71">
        <v>373.72490038812833</v>
      </c>
      <c r="J228" s="56">
        <f t="shared" si="50"/>
        <v>-2.7650787153443712E-2</v>
      </c>
      <c r="K228" s="104"/>
      <c r="L228" s="105"/>
      <c r="M228" s="106"/>
      <c r="N228" s="104"/>
      <c r="O228" s="105"/>
      <c r="P228" s="106"/>
    </row>
    <row r="229" spans="1:16" s="96" customFormat="1" ht="18" customHeight="1" x14ac:dyDescent="0.25">
      <c r="A229" s="97">
        <v>42690</v>
      </c>
      <c r="B229" s="71">
        <v>353.35239999999999</v>
      </c>
      <c r="C229" s="71">
        <v>197.39</v>
      </c>
      <c r="D229" s="56">
        <f t="shared" si="49"/>
        <v>7.1481166808262664E-2</v>
      </c>
      <c r="E229" s="71">
        <v>370.85</v>
      </c>
      <c r="F229" s="71">
        <v>263.58999999999997</v>
      </c>
      <c r="G229" s="56">
        <f t="shared" si="48"/>
        <v>6.342143373261333E-2</v>
      </c>
      <c r="H229" s="71">
        <v>386.20508959812071</v>
      </c>
      <c r="I229" s="71">
        <v>373.92423228224999</v>
      </c>
      <c r="J229" s="56">
        <f t="shared" si="50"/>
        <v>5.3336530136127713E-2</v>
      </c>
      <c r="K229" s="104"/>
      <c r="L229" s="105"/>
      <c r="M229" s="106"/>
      <c r="N229" s="104"/>
      <c r="O229" s="105"/>
      <c r="P229" s="106"/>
    </row>
    <row r="230" spans="1:16" s="96" customFormat="1" ht="18" customHeight="1" x14ac:dyDescent="0.25">
      <c r="A230" s="97">
        <v>42722</v>
      </c>
      <c r="B230" s="71">
        <v>354.11453699999998</v>
      </c>
      <c r="C230" s="71">
        <v>197.81</v>
      </c>
      <c r="D230" s="56">
        <f t="shared" si="49"/>
        <v>0.21568751195690794</v>
      </c>
      <c r="E230" s="71">
        <v>371.96109999999999</v>
      </c>
      <c r="F230" s="71">
        <v>264.38</v>
      </c>
      <c r="G230" s="56">
        <f t="shared" si="48"/>
        <v>0.29960900633678733</v>
      </c>
      <c r="H230" s="71">
        <v>387.6551783655209</v>
      </c>
      <c r="I230" s="71">
        <v>375.32820997103568</v>
      </c>
      <c r="J230" s="56">
        <f t="shared" si="50"/>
        <v>0.37547116971170524</v>
      </c>
      <c r="K230" s="104"/>
      <c r="L230" s="105"/>
      <c r="M230" s="106"/>
      <c r="N230" s="104"/>
      <c r="O230" s="105"/>
      <c r="P230" s="106"/>
    </row>
    <row r="231" spans="1:16" s="96" customFormat="1" ht="18" customHeight="1" x14ac:dyDescent="0.25">
      <c r="A231" s="26" t="s">
        <v>66</v>
      </c>
      <c r="B231" s="98"/>
      <c r="C231" s="99"/>
      <c r="D231" s="58">
        <f>((D219/100)+1)*((D220/100)+1)*((D221/100)+1)*((D222/100)+1)*((D223/100)+1)*((D224/100)+1)*((D225/100)+1)*((D226/100)+1)*((D227/100)+1)*((D228/100)+1)*((D229/100)+1)*((D230/100)+1)-1</f>
        <v>7.7666858222278146E-2</v>
      </c>
      <c r="E231" s="58"/>
      <c r="F231" s="58"/>
      <c r="G231" s="58">
        <f>((G219/100)+1)*((G220/100)+1)*((G221/100)+1)*((G222/100)+1)*((G223/100)+1)*((G224/100)+1)*((G225/100)+1)*((G226/100)+1)*((G227/100)+1)*((G228/100)+1)*((G229/100)+1)*((G230/100)+1)-1</f>
        <v>7.7499916603863905E-2</v>
      </c>
      <c r="H231" s="58"/>
      <c r="I231" s="58"/>
      <c r="J231" s="58">
        <f>((J219/100)+1)*((J220/100)+1)*((J221/100)+1)*((J222/100)+1)*((J223/100)+1)*((J224/100)+1)*((J225/100)+1)*((J226/100)+1)*((J227/100)+1)*((J228/100)+1)*((J229/100)+1)*((J230/100)+1)-1</f>
        <v>7.7347763502920941E-2</v>
      </c>
      <c r="K231" s="104"/>
      <c r="L231" s="105"/>
      <c r="M231" s="106"/>
      <c r="N231" s="104"/>
      <c r="O231" s="105"/>
      <c r="P231" s="106"/>
    </row>
    <row r="232" spans="1:16" s="96" customFormat="1" ht="18" customHeight="1" x14ac:dyDescent="0.25">
      <c r="A232" s="97">
        <v>42737</v>
      </c>
      <c r="B232" s="71">
        <v>356.37</v>
      </c>
      <c r="C232" s="71">
        <v>199.07</v>
      </c>
      <c r="D232" s="56">
        <f>((B232/B230)-1)*100</f>
        <v>0.63693036131979852</v>
      </c>
      <c r="E232" s="71">
        <v>374.07488368636615</v>
      </c>
      <c r="F232" s="71">
        <v>265.88</v>
      </c>
      <c r="G232" s="56">
        <f>((E232/E230)-1)*100</f>
        <v>0.56828084613314012</v>
      </c>
      <c r="H232" s="71">
        <v>389.62</v>
      </c>
      <c r="I232" s="71">
        <v>377.23</v>
      </c>
      <c r="J232" s="56">
        <f>((H232/H230)-1)*100</f>
        <v>0.50684777197183006</v>
      </c>
      <c r="K232" s="104"/>
      <c r="L232" s="105"/>
      <c r="M232" s="106"/>
      <c r="N232" s="104"/>
      <c r="O232" s="105"/>
      <c r="P232" s="106"/>
    </row>
    <row r="233" spans="1:16" s="96" customFormat="1" ht="18" customHeight="1" x14ac:dyDescent="0.25">
      <c r="A233" s="97">
        <v>42769</v>
      </c>
      <c r="B233" s="71">
        <v>357.29</v>
      </c>
      <c r="C233" s="71">
        <v>199.59</v>
      </c>
      <c r="D233" s="56">
        <f t="shared" ref="D233:D243" si="51">((B233/B232)-1)*100</f>
        <v>0.25815865533014293</v>
      </c>
      <c r="E233" s="71">
        <v>374.88659177430264</v>
      </c>
      <c r="F233" s="71">
        <v>266.45999999999998</v>
      </c>
      <c r="G233" s="56">
        <f t="shared" ref="G233:G243" si="52">((E233/E232)-1)*100</f>
        <v>0.21699080139714333</v>
      </c>
      <c r="H233" s="71">
        <v>390.33</v>
      </c>
      <c r="I233" s="71">
        <v>377.92</v>
      </c>
      <c r="J233" s="56">
        <f t="shared" ref="J233:J243" si="53">((H233/H232)-1)*100</f>
        <v>0.182228838355325</v>
      </c>
      <c r="K233" s="104"/>
      <c r="L233" s="105"/>
      <c r="M233" s="106"/>
      <c r="N233" s="104"/>
      <c r="O233" s="105"/>
      <c r="P233" s="106"/>
    </row>
    <row r="234" spans="1:16" s="96" customFormat="1" ht="18" customHeight="1" x14ac:dyDescent="0.25">
      <c r="A234" s="97">
        <v>42801</v>
      </c>
      <c r="B234" s="71">
        <v>357.59</v>
      </c>
      <c r="C234" s="71">
        <v>199.76</v>
      </c>
      <c r="D234" s="56">
        <f t="shared" si="51"/>
        <v>8.3965406252617392E-2</v>
      </c>
      <c r="E234" s="71">
        <v>375.19907101470136</v>
      </c>
      <c r="F234" s="71">
        <v>266.68</v>
      </c>
      <c r="G234" s="56">
        <f t="shared" si="52"/>
        <v>8.335300521680189E-2</v>
      </c>
      <c r="H234" s="71">
        <v>390.64722911464111</v>
      </c>
      <c r="I234" s="71">
        <v>378.23</v>
      </c>
      <c r="J234" s="56">
        <f t="shared" si="53"/>
        <v>8.1272029985179906E-2</v>
      </c>
      <c r="K234" s="104"/>
      <c r="L234" s="105"/>
      <c r="M234" s="106"/>
      <c r="N234" s="104"/>
      <c r="O234" s="105"/>
      <c r="P234" s="106"/>
    </row>
    <row r="235" spans="1:16" s="96" customFormat="1" ht="18" customHeight="1" x14ac:dyDescent="0.25">
      <c r="A235" s="97">
        <v>42833</v>
      </c>
      <c r="B235" s="71">
        <v>356.17</v>
      </c>
      <c r="C235" s="71">
        <v>198.96</v>
      </c>
      <c r="D235" s="56">
        <f t="shared" si="51"/>
        <v>-0.39710282726025392</v>
      </c>
      <c r="E235" s="71">
        <v>374.04401337398662</v>
      </c>
      <c r="F235" s="71">
        <v>265.86</v>
      </c>
      <c r="G235" s="56">
        <f t="shared" si="52"/>
        <v>-0.30785194579265873</v>
      </c>
      <c r="H235" s="71">
        <v>389.76</v>
      </c>
      <c r="I235" s="71">
        <v>377.37</v>
      </c>
      <c r="J235" s="56">
        <f t="shared" si="53"/>
        <v>-0.22711772886548909</v>
      </c>
      <c r="K235" s="104"/>
      <c r="L235" s="105"/>
      <c r="M235" s="106"/>
      <c r="N235" s="104"/>
      <c r="O235" s="105"/>
      <c r="P235" s="106"/>
    </row>
    <row r="236" spans="1:16" s="96" customFormat="1" ht="18" customHeight="1" x14ac:dyDescent="0.25">
      <c r="A236" s="97">
        <v>42865</v>
      </c>
      <c r="B236" s="71">
        <v>359.28</v>
      </c>
      <c r="C236" s="71">
        <v>200.7</v>
      </c>
      <c r="D236" s="56">
        <f t="shared" si="51"/>
        <v>0.87317853833841497</v>
      </c>
      <c r="E236" s="71">
        <v>379.38474942272768</v>
      </c>
      <c r="F236" s="71">
        <v>269.99</v>
      </c>
      <c r="G236" s="56">
        <f t="shared" si="52"/>
        <v>1.4278362593123983</v>
      </c>
      <c r="H236" s="71">
        <v>397.22</v>
      </c>
      <c r="I236" s="71">
        <v>384.59</v>
      </c>
      <c r="J236" s="56">
        <f t="shared" si="53"/>
        <v>1.9139983579638864</v>
      </c>
      <c r="K236" s="104"/>
      <c r="L236" s="105"/>
      <c r="M236" s="106"/>
      <c r="N236" s="104"/>
      <c r="O236" s="105"/>
      <c r="P236" s="106"/>
    </row>
    <row r="237" spans="1:16" s="96" customFormat="1" ht="18" customHeight="1" x14ac:dyDescent="0.25">
      <c r="A237" s="97">
        <v>42897</v>
      </c>
      <c r="B237" s="71">
        <v>358.37393717777263</v>
      </c>
      <c r="C237" s="71">
        <v>200.19343450075797</v>
      </c>
      <c r="D237" s="56">
        <f t="shared" si="51"/>
        <v>-0.25218849427391943</v>
      </c>
      <c r="E237" s="71">
        <v>378.97855647716722</v>
      </c>
      <c r="F237" s="71">
        <v>269.36972524877285</v>
      </c>
      <c r="G237" s="56">
        <f t="shared" si="52"/>
        <v>-0.10706622925105158</v>
      </c>
      <c r="H237" s="71">
        <v>397.29711349630929</v>
      </c>
      <c r="I237" s="71">
        <v>384.66354316213102</v>
      </c>
      <c r="J237" s="56">
        <f t="shared" si="53"/>
        <v>1.9413296487913456E-2</v>
      </c>
      <c r="K237" s="104"/>
      <c r="L237" s="105"/>
      <c r="M237" s="106"/>
      <c r="N237" s="104"/>
      <c r="O237" s="105"/>
      <c r="P237" s="106"/>
    </row>
    <row r="238" spans="1:16" s="96" customFormat="1" ht="18" customHeight="1" x14ac:dyDescent="0.25">
      <c r="A238" s="97">
        <v>42929</v>
      </c>
      <c r="B238" s="71">
        <v>356.53</v>
      </c>
      <c r="C238" s="71">
        <v>199.16</v>
      </c>
      <c r="D238" s="56">
        <f t="shared" si="51"/>
        <v>-0.51452881654671101</v>
      </c>
      <c r="E238" s="71">
        <v>378.10732212036703</v>
      </c>
      <c r="F238" s="71">
        <v>268.75047079411428</v>
      </c>
      <c r="G238" s="56">
        <f t="shared" si="52"/>
        <v>-0.22989014600162117</v>
      </c>
      <c r="H238" s="71">
        <v>397.37</v>
      </c>
      <c r="I238" s="71">
        <v>384.73</v>
      </c>
      <c r="J238" s="56">
        <f t="shared" si="53"/>
        <v>1.8345591048807286E-2</v>
      </c>
      <c r="K238" s="104"/>
      <c r="L238" s="105"/>
      <c r="M238" s="106"/>
      <c r="N238" s="104"/>
      <c r="O238" s="105"/>
      <c r="P238" s="106"/>
    </row>
    <row r="239" spans="1:16" s="96" customFormat="1" ht="18" customHeight="1" x14ac:dyDescent="0.25">
      <c r="A239" s="97">
        <v>42961</v>
      </c>
      <c r="B239" s="71">
        <v>355.86358361890672</v>
      </c>
      <c r="C239" s="71">
        <v>198.79111070255368</v>
      </c>
      <c r="D239" s="56">
        <f t="shared" si="51"/>
        <v>-0.18691733685615164</v>
      </c>
      <c r="E239" s="71">
        <v>378.0131974552686</v>
      </c>
      <c r="F239" s="71">
        <v>268.6835690268681</v>
      </c>
      <c r="G239" s="56">
        <f t="shared" si="52"/>
        <v>-2.4893637227285659E-2</v>
      </c>
      <c r="H239" s="71">
        <v>397.82123637881091</v>
      </c>
      <c r="I239" s="71">
        <v>385.17099956739213</v>
      </c>
      <c r="J239" s="56">
        <f t="shared" si="53"/>
        <v>0.1135557235852902</v>
      </c>
      <c r="K239" s="104"/>
      <c r="L239" s="105"/>
      <c r="M239" s="106"/>
      <c r="N239" s="104"/>
      <c r="O239" s="105"/>
      <c r="P239" s="106"/>
    </row>
    <row r="240" spans="1:16" s="96" customFormat="1" ht="18" customHeight="1" x14ac:dyDescent="0.25">
      <c r="A240" s="97">
        <v>42993</v>
      </c>
      <c r="B240" s="71">
        <v>356.35137567986521</v>
      </c>
      <c r="C240" s="71">
        <v>199.06359917862568</v>
      </c>
      <c r="D240" s="56">
        <f t="shared" si="51"/>
        <v>0.13707276704122417</v>
      </c>
      <c r="E240" s="71">
        <v>378.6574409028799</v>
      </c>
      <c r="F240" s="71">
        <v>269.14</v>
      </c>
      <c r="G240" s="56">
        <f t="shared" si="52"/>
        <v>0.17042882416493654</v>
      </c>
      <c r="H240" s="71">
        <v>398.61</v>
      </c>
      <c r="I240" s="71">
        <v>358.94</v>
      </c>
      <c r="J240" s="56">
        <f t="shared" si="53"/>
        <v>0.19827086868686727</v>
      </c>
      <c r="K240" s="104"/>
      <c r="L240" s="105"/>
      <c r="M240" s="106"/>
      <c r="N240" s="104"/>
      <c r="O240" s="105"/>
      <c r="P240" s="106"/>
    </row>
    <row r="241" spans="1:16" s="96" customFormat="1" ht="18" customHeight="1" x14ac:dyDescent="0.25">
      <c r="A241" s="97">
        <v>43025</v>
      </c>
      <c r="B241" s="71">
        <v>357.98787165908573</v>
      </c>
      <c r="C241" s="71">
        <v>199.97777210427651</v>
      </c>
      <c r="D241" s="56">
        <f t="shared" si="51"/>
        <v>0.45923661052194031</v>
      </c>
      <c r="E241" s="71">
        <v>380.04728013820676</v>
      </c>
      <c r="F241" s="71">
        <v>270.12935081074954</v>
      </c>
      <c r="G241" s="56">
        <f t="shared" si="52"/>
        <v>0.3670439519194213</v>
      </c>
      <c r="H241" s="71">
        <v>399.76055341541382</v>
      </c>
      <c r="I241" s="71">
        <v>387.04864865487116</v>
      </c>
      <c r="J241" s="56">
        <f t="shared" si="53"/>
        <v>0.28864138265818351</v>
      </c>
      <c r="K241" s="104"/>
      <c r="L241" s="105"/>
      <c r="M241" s="106"/>
      <c r="N241" s="104"/>
      <c r="O241" s="105"/>
      <c r="P241" s="106"/>
    </row>
    <row r="242" spans="1:16" s="96" customFormat="1" ht="18" customHeight="1" x14ac:dyDescent="0.25">
      <c r="A242" s="97">
        <v>43057</v>
      </c>
      <c r="B242" s="71">
        <v>357.8</v>
      </c>
      <c r="C242" s="71">
        <v>199.87</v>
      </c>
      <c r="D242" s="56">
        <f t="shared" si="51"/>
        <v>-5.2479894979406971E-2</v>
      </c>
      <c r="E242" s="71">
        <v>380.05726177688058</v>
      </c>
      <c r="F242" s="71">
        <v>270.14</v>
      </c>
      <c r="G242" s="56">
        <f t="shared" si="52"/>
        <v>2.6264202364956191E-3</v>
      </c>
      <c r="H242" s="71">
        <v>399.96</v>
      </c>
      <c r="I242" s="71">
        <v>387.25</v>
      </c>
      <c r="J242" s="56">
        <f t="shared" si="53"/>
        <v>4.9891512026922769E-2</v>
      </c>
      <c r="K242" s="104"/>
      <c r="L242" s="105"/>
      <c r="M242" s="106"/>
      <c r="N242" s="104"/>
      <c r="O242" s="105"/>
      <c r="P242" s="106"/>
    </row>
    <row r="243" spans="1:16" s="96" customFormat="1" ht="18" customHeight="1" x14ac:dyDescent="0.25">
      <c r="A243" s="97">
        <v>43089</v>
      </c>
      <c r="B243" s="71">
        <v>359.18583524408467</v>
      </c>
      <c r="C243" s="71">
        <v>200.64697379448987</v>
      </c>
      <c r="D243" s="56">
        <f t="shared" si="51"/>
        <v>0.38732119734059545</v>
      </c>
      <c r="E243" s="71">
        <v>381.05748167887947</v>
      </c>
      <c r="F243" s="71">
        <v>270.84738012086768</v>
      </c>
      <c r="G243" s="56">
        <f t="shared" si="52"/>
        <v>0.26317610596955365</v>
      </c>
      <c r="H243" s="71">
        <v>400.58621720750762</v>
      </c>
      <c r="I243" s="71">
        <v>387.84805733149722</v>
      </c>
      <c r="J243" s="56">
        <f t="shared" si="53"/>
        <v>0.15656995887278757</v>
      </c>
      <c r="K243" s="104"/>
      <c r="L243" s="105"/>
      <c r="M243" s="106"/>
      <c r="N243" s="104"/>
      <c r="O243" s="105"/>
      <c r="P243" s="106"/>
    </row>
    <row r="244" spans="1:16" s="96" customFormat="1" ht="18" customHeight="1" x14ac:dyDescent="0.25">
      <c r="A244" s="26" t="s">
        <v>75</v>
      </c>
      <c r="B244" s="98"/>
      <c r="C244" s="99"/>
      <c r="D244" s="58">
        <f>((D232/100)+1)*((D233/100)+1)*((D234/100)+1)*((D235/100)+1)*((D236/100)+1)*((D237/100)+1)*((D238/100)+1)*((D239/100)+1)*((D240/100)+1)*((D241/100)+1)*((D242/100)+1)*((D243/100)+1)-1</f>
        <v>1.4321067660898468E-2</v>
      </c>
      <c r="E244" s="58"/>
      <c r="F244" s="58"/>
      <c r="G244" s="58">
        <f>((G232/100)+1)*((G233/100)+1)*((G234/100)+1)*((G235/100)+1)*((G236/100)+1)*((G237/100)+1)*((G238/100)+1)*((G239/100)+1)*((G240/100)+1)*((G241/100)+1)*((G242/100)+1)*((G243/100)+1)-1</f>
        <v>2.4455196198955864E-2</v>
      </c>
      <c r="H244" s="58"/>
      <c r="I244" s="58"/>
      <c r="J244" s="58">
        <f>((J232/100)+1)*((J233/100)+1)*((J234/100)+1)*((J235/100)+1)*((J236/100)+1)*((J237/100)+1)*((J238/100)+1)*((J239/100)+1)*((J240/100)+1)*((J241/100)+1)*((J242/100)+1)*((J243/100)+1)-1</f>
        <v>3.3357064637980605E-2</v>
      </c>
      <c r="K244" s="104"/>
      <c r="L244" s="105"/>
      <c r="M244" s="106"/>
      <c r="N244" s="104"/>
      <c r="O244" s="105"/>
      <c r="P244" s="106"/>
    </row>
    <row r="245" spans="1:16" s="96" customFormat="1" ht="18" customHeight="1" x14ac:dyDescent="0.25">
      <c r="A245" s="97">
        <v>43101</v>
      </c>
      <c r="B245" s="71">
        <v>360.91140041515911</v>
      </c>
      <c r="C245" s="71">
        <v>201.61090220059191</v>
      </c>
      <c r="D245" s="56">
        <f>((B245/B243)-1)*100</f>
        <v>0.48041013919768449</v>
      </c>
      <c r="E245" s="71">
        <v>382.47420621248483</v>
      </c>
      <c r="F245" s="71">
        <v>271.85435714330902</v>
      </c>
      <c r="G245" s="56">
        <f>((E245/E243)-1)*100</f>
        <v>0.37178761780598535</v>
      </c>
      <c r="H245" s="71">
        <v>401.70037066363216</v>
      </c>
      <c r="I245" s="71">
        <v>388.92678204783766</v>
      </c>
      <c r="J245" s="56">
        <f>((H245/H243)-1)*100</f>
        <v>0.27813075145004529</v>
      </c>
      <c r="K245" s="104"/>
      <c r="L245" s="105"/>
      <c r="M245" s="106"/>
      <c r="N245" s="104"/>
      <c r="O245" s="105"/>
      <c r="P245" s="106"/>
    </row>
    <row r="246" spans="1:16" s="96" customFormat="1" ht="18" customHeight="1" x14ac:dyDescent="0.25">
      <c r="A246" s="97">
        <v>43133</v>
      </c>
      <c r="B246" s="71">
        <v>362.31949534017963</v>
      </c>
      <c r="C246" s="71">
        <v>202.39748663070662</v>
      </c>
      <c r="D246" s="56">
        <f t="shared" ref="D246:D256" si="54">((B246/B245)-1)*100</f>
        <v>0.39014974960636106</v>
      </c>
      <c r="E246" s="71">
        <v>383.7840917769966</v>
      </c>
      <c r="F246" s="71">
        <v>272.78539534742208</v>
      </c>
      <c r="G246" s="56">
        <f t="shared" ref="G246:G256" si="55">((E246/E245)-1)*100</f>
        <v>0.34247683719201838</v>
      </c>
      <c r="H246" s="71">
        <v>402.91065060410625</v>
      </c>
      <c r="I246" s="71">
        <v>390.09857654194786</v>
      </c>
      <c r="J246" s="56">
        <f t="shared" ref="J246:J256" si="56">((H246/H245)-1)*100</f>
        <v>0.30128922671259772</v>
      </c>
      <c r="K246" s="104"/>
      <c r="L246" s="105"/>
      <c r="M246" s="106"/>
      <c r="N246" s="104"/>
      <c r="O246" s="105"/>
      <c r="P246" s="106"/>
    </row>
    <row r="247" spans="1:16" s="96" customFormat="1" ht="18" customHeight="1" x14ac:dyDescent="0.25">
      <c r="A247" s="97">
        <v>43165</v>
      </c>
      <c r="B247" s="71">
        <v>362.32450738178125</v>
      </c>
      <c r="C247" s="71">
        <v>202.40028643760664</v>
      </c>
      <c r="D247" s="56">
        <f t="shared" si="54"/>
        <v>1.3833209821845216E-3</v>
      </c>
      <c r="E247" s="71">
        <v>383.67894614886467</v>
      </c>
      <c r="F247" s="71">
        <v>272.7106601190643</v>
      </c>
      <c r="G247" s="56">
        <f t="shared" si="55"/>
        <v>-2.7397078301261146E-2</v>
      </c>
      <c r="H247" s="71">
        <v>402.69999161449977</v>
      </c>
      <c r="I247" s="71">
        <v>389.89461625482699</v>
      </c>
      <c r="J247" s="56">
        <f t="shared" si="56"/>
        <v>-5.2284294120952257E-2</v>
      </c>
      <c r="K247" s="104"/>
      <c r="L247" s="105"/>
      <c r="M247" s="106"/>
      <c r="N247" s="104"/>
      <c r="O247" s="105"/>
      <c r="P247" s="106"/>
    </row>
    <row r="248" spans="1:16" s="96" customFormat="1" ht="18" customHeight="1" x14ac:dyDescent="0.25">
      <c r="A248" s="97">
        <v>43197</v>
      </c>
      <c r="B248" s="71">
        <v>364.08393896944403</v>
      </c>
      <c r="C248" s="71">
        <v>203.38313316769296</v>
      </c>
      <c r="D248" s="56">
        <f t="shared" si="54"/>
        <v>0.48559552329947575</v>
      </c>
      <c r="E248" s="71">
        <v>385.3927660183374</v>
      </c>
      <c r="F248" s="71">
        <v>273.92880605232523</v>
      </c>
      <c r="G248" s="56">
        <f t="shared" si="55"/>
        <v>0.44668071747877569</v>
      </c>
      <c r="H248" s="71">
        <v>404.36319061404976</v>
      </c>
      <c r="I248" s="71">
        <v>391.50492752671232</v>
      </c>
      <c r="J248" s="56">
        <f t="shared" si="56"/>
        <v>0.41301192803155917</v>
      </c>
      <c r="K248" s="104"/>
      <c r="L248" s="105"/>
      <c r="M248" s="106"/>
      <c r="N248" s="104"/>
      <c r="O248" s="105"/>
      <c r="P248" s="106"/>
    </row>
    <row r="249" spans="1:16" s="96" customFormat="1" ht="18" customHeight="1" x14ac:dyDescent="0.25">
      <c r="A249" s="97">
        <v>43229</v>
      </c>
      <c r="B249" s="71">
        <v>366.63724023215383</v>
      </c>
      <c r="C249" s="71">
        <v>204.80944824272984</v>
      </c>
      <c r="D249" s="56">
        <f t="shared" si="54"/>
        <v>0.70129467120605415</v>
      </c>
      <c r="E249" s="71">
        <v>388.41191507171067</v>
      </c>
      <c r="F249" s="71">
        <v>276.07475161334082</v>
      </c>
      <c r="G249" s="56">
        <f t="shared" si="55"/>
        <v>0.78339536171512236</v>
      </c>
      <c r="H249" s="71">
        <v>407.81839155222912</v>
      </c>
      <c r="I249" s="71">
        <v>394.85025723102581</v>
      </c>
      <c r="J249" s="56">
        <f t="shared" si="56"/>
        <v>0.85447959121414119</v>
      </c>
      <c r="K249" s="104"/>
      <c r="L249" s="105"/>
      <c r="M249" s="106"/>
      <c r="N249" s="104"/>
      <c r="O249" s="105"/>
      <c r="P249" s="106"/>
    </row>
    <row r="250" spans="1:16" s="96" customFormat="1" ht="18" customHeight="1" x14ac:dyDescent="0.25">
      <c r="A250" s="97">
        <v>43261</v>
      </c>
      <c r="B250" s="71">
        <v>374.54776996747751</v>
      </c>
      <c r="C250" s="71">
        <v>209.22839714539313</v>
      </c>
      <c r="D250" s="56">
        <f t="shared" si="54"/>
        <v>2.1575903556100062</v>
      </c>
      <c r="E250" s="71">
        <v>395.2583532659159</v>
      </c>
      <c r="F250" s="71">
        <v>280.94105115400322</v>
      </c>
      <c r="G250" s="56">
        <f t="shared" si="55"/>
        <v>1.7626746061436327</v>
      </c>
      <c r="H250" s="71">
        <v>413.61458755055065</v>
      </c>
      <c r="I250" s="71">
        <v>400.46214116835336</v>
      </c>
      <c r="J250" s="56">
        <f t="shared" si="56"/>
        <v>1.4212689075301821</v>
      </c>
      <c r="K250" s="104"/>
      <c r="L250" s="105"/>
      <c r="M250" s="106"/>
      <c r="N250" s="104"/>
      <c r="O250" s="105"/>
      <c r="P250" s="106"/>
    </row>
    <row r="251" spans="1:16" s="96" customFormat="1" ht="18" customHeight="1" x14ac:dyDescent="0.25">
      <c r="A251" s="97">
        <v>43293</v>
      </c>
      <c r="B251" s="71">
        <v>378.14867469875765</v>
      </c>
      <c r="C251" s="71">
        <v>211.23992033578463</v>
      </c>
      <c r="D251" s="56">
        <f t="shared" si="54"/>
        <v>0.96140065967895705</v>
      </c>
      <c r="E251" s="71">
        <v>399.47100918111641</v>
      </c>
      <c r="F251" s="71">
        <v>283.93531546540248</v>
      </c>
      <c r="G251" s="56">
        <f t="shared" si="55"/>
        <v>1.0657980736883621</v>
      </c>
      <c r="H251" s="71">
        <v>418.39888875393382</v>
      </c>
      <c r="I251" s="71">
        <v>405.09430734809899</v>
      </c>
      <c r="J251" s="56">
        <f t="shared" si="56"/>
        <v>1.1567051422717078</v>
      </c>
      <c r="K251" s="104"/>
      <c r="L251" s="105"/>
      <c r="M251" s="106"/>
      <c r="N251" s="104"/>
      <c r="O251" s="105"/>
      <c r="P251" s="106"/>
    </row>
    <row r="252" spans="1:16" s="96" customFormat="1" ht="18" customHeight="1" x14ac:dyDescent="0.25">
      <c r="A252" s="97">
        <v>43325</v>
      </c>
      <c r="B252" s="71">
        <v>379.68006482850291</v>
      </c>
      <c r="C252" s="71">
        <v>212.09537944659093</v>
      </c>
      <c r="D252" s="56">
        <f t="shared" si="54"/>
        <v>0.40497038128328722</v>
      </c>
      <c r="E252" s="71">
        <v>400.73540026184429</v>
      </c>
      <c r="F252" s="71">
        <v>284.83401717873591</v>
      </c>
      <c r="G252" s="56">
        <f t="shared" si="55"/>
        <v>0.3165163557975692</v>
      </c>
      <c r="H252" s="71">
        <v>419.40154472536074</v>
      </c>
      <c r="I252" s="71">
        <v>406.06508006564445</v>
      </c>
      <c r="J252" s="56">
        <f t="shared" si="56"/>
        <v>0.23964116501671295</v>
      </c>
      <c r="K252" s="104"/>
      <c r="L252" s="105"/>
      <c r="M252" s="106"/>
      <c r="N252" s="104"/>
      <c r="O252" s="105"/>
      <c r="P252" s="106"/>
    </row>
    <row r="253" spans="1:16" s="96" customFormat="1" ht="18" customHeight="1" x14ac:dyDescent="0.25">
      <c r="A253" s="97">
        <v>43357</v>
      </c>
      <c r="B253" s="71">
        <v>383.17700600230484</v>
      </c>
      <c r="C253" s="71">
        <v>214.04882692478537</v>
      </c>
      <c r="D253" s="56">
        <f t="shared" si="54"/>
        <v>0.92102311860420283</v>
      </c>
      <c r="E253" s="71">
        <v>404.48512024546335</v>
      </c>
      <c r="F253" s="71">
        <v>287.49923668650018</v>
      </c>
      <c r="G253" s="56">
        <f t="shared" si="55"/>
        <v>0.93570969302161355</v>
      </c>
      <c r="H253" s="71">
        <v>423.37954662467143</v>
      </c>
      <c r="I253" s="71">
        <v>409.91658628935824</v>
      </c>
      <c r="J253" s="56">
        <f t="shared" si="56"/>
        <v>0.94849481346466202</v>
      </c>
      <c r="K253" s="104"/>
      <c r="L253" s="105"/>
      <c r="M253" s="106"/>
      <c r="N253" s="104"/>
      <c r="O253" s="105"/>
      <c r="P253" s="106"/>
    </row>
    <row r="254" spans="1:16" s="96" customFormat="1" ht="18" customHeight="1" x14ac:dyDescent="0.25">
      <c r="A254" s="97">
        <v>43389</v>
      </c>
      <c r="B254" s="71">
        <v>388.78256651684143</v>
      </c>
      <c r="C254" s="71">
        <v>217.18018301765397</v>
      </c>
      <c r="D254" s="56">
        <f t="shared" si="54"/>
        <v>1.4629167269246013</v>
      </c>
      <c r="E254" s="71">
        <v>409.42339247412178</v>
      </c>
      <c r="F254" s="71">
        <v>291.00925331066645</v>
      </c>
      <c r="G254" s="56">
        <f t="shared" si="55"/>
        <v>1.2208785889729734</v>
      </c>
      <c r="H254" s="71">
        <v>427.6566715627747</v>
      </c>
      <c r="I254" s="71">
        <v>414.05770379902054</v>
      </c>
      <c r="J254" s="56">
        <f t="shared" si="56"/>
        <v>1.0102341910944945</v>
      </c>
      <c r="K254" s="104"/>
      <c r="L254" s="105"/>
      <c r="M254" s="106"/>
      <c r="N254" s="104"/>
      <c r="O254" s="105"/>
      <c r="P254" s="106"/>
    </row>
    <row r="255" spans="1:16" s="96" customFormat="1" ht="18" customHeight="1" x14ac:dyDescent="0.25">
      <c r="A255" s="97">
        <v>43421</v>
      </c>
      <c r="B255" s="71">
        <v>389.04263669795853</v>
      </c>
      <c r="C255" s="71">
        <v>217.32546239588962</v>
      </c>
      <c r="D255" s="56">
        <f t="shared" si="54"/>
        <v>6.6893478132801221E-2</v>
      </c>
      <c r="E255" s="71">
        <v>409.44858537493877</v>
      </c>
      <c r="F255" s="71">
        <v>291.02715987729221</v>
      </c>
      <c r="G255" s="56">
        <f t="shared" si="55"/>
        <v>6.1532636581373978E-3</v>
      </c>
      <c r="H255" s="71">
        <v>427.45590600685625</v>
      </c>
      <c r="I255" s="71">
        <v>413.86332234629657</v>
      </c>
      <c r="J255" s="56">
        <f t="shared" si="56"/>
        <v>-4.6945498402917174E-2</v>
      </c>
      <c r="K255" s="104"/>
      <c r="L255" s="105"/>
      <c r="M255" s="106"/>
      <c r="N255" s="104"/>
      <c r="O255" s="105"/>
      <c r="P255" s="106"/>
    </row>
    <row r="256" spans="1:16" s="96" customFormat="1" ht="18" customHeight="1" x14ac:dyDescent="0.25">
      <c r="A256" s="97">
        <v>43453</v>
      </c>
      <c r="B256" s="71">
        <v>385.89079598395847</v>
      </c>
      <c r="C256" s="71">
        <v>215.5647935746467</v>
      </c>
      <c r="D256" s="56">
        <f t="shared" si="54"/>
        <v>-0.81015303123370686</v>
      </c>
      <c r="E256" s="71">
        <v>406.56551490743465</v>
      </c>
      <c r="F256" s="71">
        <v>288.97793601902566</v>
      </c>
      <c r="G256" s="56">
        <f t="shared" si="55"/>
        <v>-0.70413491961732744</v>
      </c>
      <c r="H256" s="71">
        <v>424.84265897450808</v>
      </c>
      <c r="I256" s="71">
        <v>411.33317342632381</v>
      </c>
      <c r="J256" s="56">
        <f t="shared" si="56"/>
        <v>-0.61134891239664757</v>
      </c>
      <c r="K256" s="104"/>
      <c r="L256" s="105"/>
      <c r="M256" s="106"/>
      <c r="N256" s="104"/>
      <c r="O256" s="105"/>
      <c r="P256" s="106"/>
    </row>
    <row r="257" spans="1:16" s="96" customFormat="1" ht="18" customHeight="1" x14ac:dyDescent="0.25">
      <c r="A257" s="26" t="s">
        <v>76</v>
      </c>
      <c r="B257" s="98"/>
      <c r="C257" s="99"/>
      <c r="D257" s="58">
        <f>((D245/100)+1)*((D246/100)+1)*((D247/100)+1)*((D248/100)+1)*((D249/100)+1)*((D250/100)+1)*((D251/100)+1)*((D252/100)+1)*((D253/100)+1)*((D254/100)+1)*((D255/100)+1)*((D256/100)+1)-1</f>
        <v>7.4348590950771953E-2</v>
      </c>
      <c r="E257" s="58"/>
      <c r="F257" s="58"/>
      <c r="G257" s="58">
        <f>((G245/100)+1)*((G246/100)+1)*((G247/100)+1)*((G248/100)+1)*((G249/100)+1)*((G250/100)+1)*((G251/100)+1)*((G252/100)+1)*((G253/100)+1)*((G254/100)+1)*((G255/100)+1)*((G256/100)+1)-1</f>
        <v>6.6940119155174838E-2</v>
      </c>
      <c r="H257" s="58"/>
      <c r="I257" s="58"/>
      <c r="J257" s="58">
        <f>((J245/100)+1)*((J246/100)+1)*((J247/100)+1)*((J248/100)+1)*((J249/100)+1)*((J250/100)+1)*((J251/100)+1)*((J252/100)+1)*((J253/100)+1)*((J254/100)+1)*((J255/100)+1)*((J256/100)+1)-1</f>
        <v>6.0552362325624776E-2</v>
      </c>
      <c r="K257" s="104"/>
      <c r="L257" s="105"/>
      <c r="M257" s="106"/>
      <c r="N257" s="104"/>
      <c r="O257" s="105"/>
      <c r="P257" s="106"/>
    </row>
    <row r="258" spans="1:16" s="96" customFormat="1" ht="18" customHeight="1" x14ac:dyDescent="0.25">
      <c r="A258" s="97">
        <v>43466</v>
      </c>
      <c r="B258" s="71">
        <v>384.60058539392935</v>
      </c>
      <c r="C258" s="71">
        <v>214.84406122652655</v>
      </c>
      <c r="D258" s="56">
        <f>((B258/B256)-1)*100</f>
        <v>-0.33434603868675028</v>
      </c>
      <c r="E258" s="71">
        <v>405.63590290913749</v>
      </c>
      <c r="F258" s="71">
        <v>288.31718800495071</v>
      </c>
      <c r="G258" s="56">
        <f>((E258/E256)-1)*100</f>
        <v>-0.2286499873234038</v>
      </c>
      <c r="H258" s="71">
        <v>424.26346725034051</v>
      </c>
      <c r="I258" s="71">
        <v>410.77239930232417</v>
      </c>
      <c r="J258" s="56">
        <f>((H258/H256)-1)*100</f>
        <v>-0.13633087731012017</v>
      </c>
      <c r="K258" s="104"/>
      <c r="L258" s="105"/>
      <c r="M258" s="106"/>
      <c r="N258" s="104"/>
      <c r="O258" s="105"/>
      <c r="P258" s="106"/>
    </row>
    <row r="259" spans="1:16" s="96" customFormat="1" ht="18" customHeight="1" x14ac:dyDescent="0.25">
      <c r="A259" s="97">
        <v>43498</v>
      </c>
      <c r="B259" s="71">
        <v>385.55056439765673</v>
      </c>
      <c r="C259" s="71">
        <v>215.37473474859536</v>
      </c>
      <c r="D259" s="56">
        <f t="shared" ref="D259:D269" si="57">((B259/B258)-1)*100</f>
        <v>0.24700404518478436</v>
      </c>
      <c r="E259" s="71">
        <v>406.56709783522462</v>
      </c>
      <c r="F259" s="71">
        <v>288.97906112971219</v>
      </c>
      <c r="G259" s="56">
        <f t="shared" ref="G259:G269" si="58">((E259/E258)-1)*100</f>
        <v>0.22956422728086512</v>
      </c>
      <c r="H259" s="71">
        <v>425.17292607634596</v>
      </c>
      <c r="I259" s="71">
        <v>411.65293843157355</v>
      </c>
      <c r="J259" s="56">
        <f t="shared" ref="J259:J269" si="59">((H259/H258)-1)*100</f>
        <v>0.21436180491798407</v>
      </c>
      <c r="K259" s="104"/>
      <c r="L259" s="105"/>
      <c r="M259" s="106"/>
      <c r="N259" s="104"/>
      <c r="O259" s="105"/>
      <c r="P259" s="106"/>
    </row>
    <row r="260" spans="1:16" s="96" customFormat="1" ht="18" customHeight="1" x14ac:dyDescent="0.25">
      <c r="A260" s="97">
        <v>43530</v>
      </c>
      <c r="B260" s="71">
        <v>389.79494136310558</v>
      </c>
      <c r="C260" s="71">
        <v>217.74571185904196</v>
      </c>
      <c r="D260" s="56">
        <f t="shared" si="57"/>
        <v>1.1008613026101566</v>
      </c>
      <c r="E260" s="71">
        <v>410.51285079058823</v>
      </c>
      <c r="F260" s="71">
        <v>291.78361661529379</v>
      </c>
      <c r="G260" s="56">
        <f t="shared" si="58"/>
        <v>0.97050473989972463</v>
      </c>
      <c r="H260" s="71">
        <v>428.81595616198405</v>
      </c>
      <c r="I260" s="71">
        <v>415.18012454238027</v>
      </c>
      <c r="J260" s="56">
        <f t="shared" si="59"/>
        <v>0.85683491638504083</v>
      </c>
      <c r="K260" s="104"/>
      <c r="L260" s="105"/>
      <c r="M260" s="106"/>
      <c r="N260" s="104"/>
      <c r="O260" s="105"/>
      <c r="P260" s="106"/>
    </row>
    <row r="261" spans="1:16" s="96" customFormat="1" ht="18" customHeight="1" x14ac:dyDescent="0.25">
      <c r="A261" s="97">
        <v>43562</v>
      </c>
      <c r="B261" s="71">
        <v>391.86777439045687</v>
      </c>
      <c r="C261" s="71">
        <v>218.90362966456087</v>
      </c>
      <c r="D261" s="56">
        <f t="shared" si="57"/>
        <v>0.53177525088001776</v>
      </c>
      <c r="E261" s="71">
        <v>412.08629491157967</v>
      </c>
      <c r="F261" s="71">
        <v>292.90198651596995</v>
      </c>
      <c r="G261" s="56">
        <f t="shared" si="58"/>
        <v>0.38328742156579221</v>
      </c>
      <c r="H261" s="71">
        <v>429.90297890361876</v>
      </c>
      <c r="I261" s="71">
        <v>416.23258126831843</v>
      </c>
      <c r="J261" s="56">
        <f t="shared" si="59"/>
        <v>0.25349400506544661</v>
      </c>
      <c r="K261" s="104"/>
      <c r="L261" s="105"/>
      <c r="M261" s="106"/>
      <c r="N261" s="104"/>
      <c r="O261" s="105"/>
      <c r="P261" s="106"/>
    </row>
    <row r="262" spans="1:16" s="96" customFormat="1" ht="18" customHeight="1" x14ac:dyDescent="0.25">
      <c r="A262" s="97">
        <v>43594</v>
      </c>
      <c r="B262" s="71">
        <v>399.59756158643665</v>
      </c>
      <c r="C262" s="71">
        <v>223.26509051930452</v>
      </c>
      <c r="D262" s="56">
        <f t="shared" si="57"/>
        <v>1.9725498500108518</v>
      </c>
      <c r="E262" s="71">
        <v>420.83686392252037</v>
      </c>
      <c r="F262" s="71">
        <v>299.18835605812257</v>
      </c>
      <c r="G262" s="56">
        <f t="shared" si="58"/>
        <v>2.1234797465949029</v>
      </c>
      <c r="H262" s="71">
        <v>439.60061844153734</v>
      </c>
      <c r="I262" s="71">
        <v>425.72713195615273</v>
      </c>
      <c r="J262" s="56">
        <f t="shared" si="59"/>
        <v>2.2557739801316146</v>
      </c>
      <c r="K262" s="104"/>
      <c r="L262" s="105"/>
      <c r="M262" s="106"/>
      <c r="N262" s="104"/>
      <c r="O262" s="105"/>
      <c r="P262" s="106"/>
    </row>
    <row r="263" spans="1:16" s="96" customFormat="1" ht="18" customHeight="1" x14ac:dyDescent="0.25">
      <c r="A263" s="97">
        <v>43626</v>
      </c>
      <c r="B263" s="71">
        <v>400.41610310476915</v>
      </c>
      <c r="C263" s="71">
        <v>223.6788633158593</v>
      </c>
      <c r="D263" s="56">
        <f t="shared" si="57"/>
        <v>0.20484146977344242</v>
      </c>
      <c r="E263" s="71">
        <v>421.07748102015978</v>
      </c>
      <c r="F263" s="71">
        <v>299.29000000000002</v>
      </c>
      <c r="G263" s="56">
        <f t="shared" si="58"/>
        <v>5.7175860355163088E-2</v>
      </c>
      <c r="H263" s="71">
        <v>439.28455159067471</v>
      </c>
      <c r="I263" s="71">
        <v>425.31583122822417</v>
      </c>
      <c r="J263" s="56">
        <f t="shared" si="59"/>
        <v>-7.1898636535849825E-2</v>
      </c>
      <c r="K263" s="104"/>
      <c r="L263" s="105"/>
      <c r="M263" s="106"/>
      <c r="N263" s="104"/>
      <c r="O263" s="105"/>
      <c r="P263" s="106"/>
    </row>
    <row r="264" spans="1:16" s="96" customFormat="1" ht="18" customHeight="1" x14ac:dyDescent="0.25">
      <c r="A264" s="97">
        <v>43658</v>
      </c>
      <c r="B264" s="71">
        <v>402.57282503617074</v>
      </c>
      <c r="C264" s="71">
        <v>224.86961494087203</v>
      </c>
      <c r="D264" s="56">
        <f t="shared" si="57"/>
        <v>0.53862017902843728</v>
      </c>
      <c r="E264" s="71">
        <v>422.91472647658094</v>
      </c>
      <c r="F264" s="71">
        <v>300.54248896612751</v>
      </c>
      <c r="G264" s="56">
        <f t="shared" si="58"/>
        <v>0.43632004541538372</v>
      </c>
      <c r="H264" s="71">
        <v>440.80733968846522</v>
      </c>
      <c r="I264" s="71">
        <v>426.66394567488652</v>
      </c>
      <c r="J264" s="56">
        <f t="shared" si="59"/>
        <v>0.34665186660363112</v>
      </c>
      <c r="K264" s="104"/>
      <c r="L264" s="105"/>
      <c r="M264" s="106"/>
      <c r="N264" s="104"/>
      <c r="O264" s="105"/>
      <c r="P264" s="106"/>
    </row>
    <row r="265" spans="1:16" s="96" customFormat="1" ht="18" customHeight="1" x14ac:dyDescent="0.25">
      <c r="A265" s="97">
        <v>43690</v>
      </c>
      <c r="B265" s="71">
        <v>402.96896376810503</v>
      </c>
      <c r="C265" s="71">
        <v>225.10493226501276</v>
      </c>
      <c r="D265" s="56">
        <f t="shared" si="57"/>
        <v>9.8401756725308154E-2</v>
      </c>
      <c r="E265" s="71">
        <v>423.29018691492342</v>
      </c>
      <c r="F265" s="71">
        <v>300.86546956554309</v>
      </c>
      <c r="G265" s="56">
        <f t="shared" si="58"/>
        <v>8.8779230146585064E-2</v>
      </c>
      <c r="H265" s="71">
        <v>441.16143472156284</v>
      </c>
      <c r="I265" s="71">
        <v>427.1330317330935</v>
      </c>
      <c r="J265" s="56">
        <f t="shared" si="59"/>
        <v>8.0328751637370743E-2</v>
      </c>
      <c r="K265" s="104"/>
      <c r="L265" s="105"/>
      <c r="M265" s="106"/>
      <c r="N265" s="104"/>
      <c r="O265" s="105"/>
      <c r="P265" s="106"/>
    </row>
    <row r="266" spans="1:16" s="96" customFormat="1" ht="18" customHeight="1" x14ac:dyDescent="0.25">
      <c r="A266" s="97">
        <v>43722</v>
      </c>
      <c r="B266" s="71">
        <v>401.70337568247777</v>
      </c>
      <c r="C266" s="71">
        <v>224.39795444313148</v>
      </c>
      <c r="D266" s="56">
        <f t="shared" si="57"/>
        <v>-0.31406589574366484</v>
      </c>
      <c r="E266" s="71">
        <v>422.88080415378511</v>
      </c>
      <c r="F266" s="71">
        <v>300.57448919210333</v>
      </c>
      <c r="G266" s="56">
        <f t="shared" si="58"/>
        <v>-9.6714446446777291E-2</v>
      </c>
      <c r="H266" s="71">
        <v>441.5769978360542</v>
      </c>
      <c r="I266" s="71">
        <v>427.53538044038976</v>
      </c>
      <c r="J266" s="56">
        <f t="shared" si="59"/>
        <v>9.4197516324978636E-2</v>
      </c>
      <c r="K266" s="104"/>
      <c r="L266" s="105"/>
      <c r="M266" s="106"/>
      <c r="N266" s="104"/>
      <c r="O266" s="105"/>
      <c r="P266" s="106"/>
    </row>
    <row r="267" spans="1:16" s="96" customFormat="1" ht="18" customHeight="1" x14ac:dyDescent="0.25">
      <c r="A267" s="97">
        <v>43754</v>
      </c>
      <c r="B267" s="71">
        <v>403.18498929281549</v>
      </c>
      <c r="C267" s="71">
        <v>225.22560759110422</v>
      </c>
      <c r="D267" s="56">
        <f t="shared" si="57"/>
        <v>0.36883275073815724</v>
      </c>
      <c r="E267" s="71">
        <v>424.22336684281231</v>
      </c>
      <c r="F267" s="71">
        <v>301.52875358646435</v>
      </c>
      <c r="G267" s="56">
        <f t="shared" si="58"/>
        <v>0.31748016836889992</v>
      </c>
      <c r="H267" s="71">
        <v>442.78055256719171</v>
      </c>
      <c r="I267" s="71">
        <v>428.70066357873111</v>
      </c>
      <c r="J267" s="56">
        <f t="shared" si="59"/>
        <v>0.27255829380505858</v>
      </c>
      <c r="K267" s="104"/>
      <c r="L267" s="105"/>
      <c r="M267" s="106"/>
      <c r="N267" s="104"/>
      <c r="O267" s="105"/>
      <c r="P267" s="106"/>
    </row>
    <row r="268" spans="1:16" s="96" customFormat="1" ht="18" customHeight="1" x14ac:dyDescent="0.25">
      <c r="A268" s="97">
        <v>43786</v>
      </c>
      <c r="B268" s="71">
        <v>404.4348866404344</v>
      </c>
      <c r="C268" s="71">
        <v>225.92382031484112</v>
      </c>
      <c r="D268" s="56">
        <f t="shared" si="57"/>
        <v>0.31000592304073482</v>
      </c>
      <c r="E268" s="71">
        <v>425.01158360019963</v>
      </c>
      <c r="F268" s="71">
        <v>302.08900093488313</v>
      </c>
      <c r="G268" s="56">
        <f t="shared" si="58"/>
        <v>0.18580229638303081</v>
      </c>
      <c r="H268" s="71">
        <v>443.1217058886931</v>
      </c>
      <c r="I268" s="71">
        <v>429.03096863495313</v>
      </c>
      <c r="J268" s="56">
        <f t="shared" si="59"/>
        <v>7.7047946104102927E-2</v>
      </c>
      <c r="K268" s="104"/>
      <c r="L268" s="105"/>
      <c r="M268" s="106"/>
      <c r="N268" s="104"/>
      <c r="O268" s="105"/>
      <c r="P268" s="106"/>
    </row>
    <row r="269" spans="1:16" s="96" customFormat="1" ht="18" customHeight="1" x14ac:dyDescent="0.25">
      <c r="A269" s="97">
        <v>43818</v>
      </c>
      <c r="B269" s="71">
        <v>407.45386404937426</v>
      </c>
      <c r="C269" s="71">
        <v>227.61026956094264</v>
      </c>
      <c r="D269" s="56">
        <f t="shared" si="57"/>
        <v>0.74646809873846198</v>
      </c>
      <c r="E269" s="71">
        <v>427.80958703768164</v>
      </c>
      <c r="F269" s="71">
        <v>304.07776099615336</v>
      </c>
      <c r="G269" s="56">
        <f t="shared" si="58"/>
        <v>0.65833580670451308</v>
      </c>
      <c r="H269" s="71">
        <v>445.69618257043788</v>
      </c>
      <c r="I269" s="71">
        <v>431.52358005483808</v>
      </c>
      <c r="J269" s="56">
        <f t="shared" si="59"/>
        <v>0.58098636278300919</v>
      </c>
      <c r="K269" s="104"/>
      <c r="L269" s="105"/>
      <c r="M269" s="106"/>
      <c r="N269" s="104"/>
      <c r="O269" s="105"/>
      <c r="P269" s="106"/>
    </row>
    <row r="270" spans="1:16" s="96" customFormat="1" ht="18" customHeight="1" x14ac:dyDescent="0.25">
      <c r="A270" s="26" t="s">
        <v>77</v>
      </c>
      <c r="B270" s="98"/>
      <c r="C270" s="99"/>
      <c r="D270" s="197">
        <f>((D258/100)+1)*((D259/100)+1)*((D260/100)+1)*((D261/100)+1)*((D262/100)+1)*((D263/100)+1)*((D264/100)+1)*((D265/100)+1)*((D266/100)+1)*((D267/100)+1)*((D268/100)+1)*((D269/100)+1)-1</f>
        <v>5.5878679382423302E-2</v>
      </c>
      <c r="E270" s="58"/>
      <c r="F270" s="58"/>
      <c r="G270" s="197">
        <f>((G258/100)+1)*((G259/100)+1)*((G260/100)+1)*((G261/100)+1)*((G262/100)+1)*((G263/100)+1)*((G264/100)+1)*((G265/100)+1)*((G266/100)+1)*((G267/100)+1)*((G268/100)+1)*((G269/100)+1)-1</f>
        <v>5.2252518601051845E-2</v>
      </c>
      <c r="H270" s="58"/>
      <c r="I270" s="58"/>
      <c r="J270" s="197">
        <f>((J258/100)+1)*((J259/100)+1)*((J260/100)+1)*((J261/100)+1)*((J262/100)+1)*((J263/100)+1)*((J264/100)+1)*((J265/100)+1)*((J266/100)+1)*((J267/100)+1)*((J268/100)+1)*((J269/100)+1)-1</f>
        <v>4.9085286412306806E-2</v>
      </c>
      <c r="K270" s="104"/>
      <c r="L270" s="105"/>
      <c r="M270" s="106"/>
      <c r="N270" s="104"/>
      <c r="O270" s="105"/>
      <c r="P270" s="106"/>
    </row>
    <row r="271" spans="1:16" s="96" customFormat="1" ht="18" customHeight="1" x14ac:dyDescent="0.25">
      <c r="A271" s="97">
        <v>43831</v>
      </c>
      <c r="B271" s="71">
        <v>411.6358057822128</v>
      </c>
      <c r="C271" s="71">
        <v>229.94636934814258</v>
      </c>
      <c r="D271" s="56">
        <f>((B271/B269)-1)*100</f>
        <v>1.0263595714315787</v>
      </c>
      <c r="E271" s="71">
        <v>431.00080818570632</v>
      </c>
      <c r="F271" s="71">
        <v>306.34601166405963</v>
      </c>
      <c r="G271" s="56">
        <f>((E271/E269)-1)*100</f>
        <v>0.74594428098770926</v>
      </c>
      <c r="H271" s="71">
        <v>447.92213394929411</v>
      </c>
      <c r="I271" s="71">
        <v>433.67874885725485</v>
      </c>
      <c r="J271" s="56">
        <f>((H271/H269)-1)*100</f>
        <v>0.4994324532955563</v>
      </c>
      <c r="K271" s="104"/>
      <c r="L271" s="105"/>
      <c r="M271" s="106"/>
      <c r="N271" s="104"/>
      <c r="O271" s="105"/>
      <c r="P271" s="106"/>
    </row>
    <row r="272" spans="1:16" s="96" customFormat="1" ht="18" customHeight="1" x14ac:dyDescent="0.25">
      <c r="A272" s="97">
        <v>43863</v>
      </c>
      <c r="B272" s="71">
        <v>411.87188326059231</v>
      </c>
      <c r="C272" s="71">
        <v>230.07824601745966</v>
      </c>
      <c r="D272" s="56">
        <f t="shared" ref="D272:D282" si="60">((B272/B271)-1)*100</f>
        <v>5.7351055244314608E-2</v>
      </c>
      <c r="E272" s="71">
        <v>431.19639597892638</v>
      </c>
      <c r="F272" s="71">
        <v>306.48503121865247</v>
      </c>
      <c r="G272" s="56">
        <f t="shared" ref="G272:G282" si="61">((E272/E271)-1)*100</f>
        <v>4.5379913333198907E-2</v>
      </c>
      <c r="H272" s="71">
        <v>448.07801514727936</v>
      </c>
      <c r="I272" s="71">
        <v>433.8296732206403</v>
      </c>
      <c r="J272" s="56">
        <f t="shared" ref="J272:J282" si="62">((H272/H271)-1)*100</f>
        <v>3.4800958954828154E-2</v>
      </c>
      <c r="K272" s="104"/>
      <c r="L272" s="105"/>
      <c r="M272" s="106"/>
      <c r="N272" s="104"/>
      <c r="O272" s="105"/>
      <c r="P272" s="106"/>
    </row>
    <row r="273" spans="1:16" s="96" customFormat="1" ht="18" customHeight="1" x14ac:dyDescent="0.25">
      <c r="A273" s="97">
        <v>43895</v>
      </c>
      <c r="B273" s="71">
        <v>412.16524192976817</v>
      </c>
      <c r="C273" s="71">
        <v>230.24212087952523</v>
      </c>
      <c r="D273" s="56">
        <f t="shared" si="60"/>
        <v>7.1225709036859541E-2</v>
      </c>
      <c r="E273" s="71">
        <v>431.16786166842684</v>
      </c>
      <c r="F273" s="71">
        <v>306.46474965061117</v>
      </c>
      <c r="G273" s="56">
        <f t="shared" si="61"/>
        <v>-6.6174742566538214E-3</v>
      </c>
      <c r="H273" s="71">
        <v>447.74005961634106</v>
      </c>
      <c r="I273" s="71">
        <v>433.50246426908785</v>
      </c>
      <c r="J273" s="56">
        <f t="shared" si="62"/>
        <v>-7.5423368144322822E-2</v>
      </c>
      <c r="K273" s="104"/>
      <c r="L273" s="105"/>
      <c r="M273" s="106"/>
      <c r="N273" s="104"/>
      <c r="O273" s="105"/>
      <c r="P273" s="106"/>
    </row>
    <row r="274" spans="1:16" s="96" customFormat="1" ht="18" customHeight="1" x14ac:dyDescent="0.25">
      <c r="A274" s="97">
        <v>43927</v>
      </c>
      <c r="B274" s="71">
        <v>416.92814754728562</v>
      </c>
      <c r="C274" s="71">
        <v>232.93541882576147</v>
      </c>
      <c r="D274" s="56">
        <f t="shared" si="60"/>
        <v>1.1555815806343572</v>
      </c>
      <c r="E274" s="71">
        <v>434.12408269580504</v>
      </c>
      <c r="F274" s="71">
        <v>308.696616963721</v>
      </c>
      <c r="G274" s="56">
        <f t="shared" si="61"/>
        <v>0.68563111729593729</v>
      </c>
      <c r="H274" s="71">
        <v>448.94730310672855</v>
      </c>
      <c r="I274" s="71">
        <v>434.96528052698693</v>
      </c>
      <c r="J274" s="56">
        <f t="shared" si="62"/>
        <v>0.26963043946122145</v>
      </c>
      <c r="K274" s="104"/>
      <c r="L274" s="105"/>
      <c r="M274" s="106"/>
      <c r="N274" s="104"/>
      <c r="O274" s="105"/>
      <c r="P274" s="106"/>
    </row>
    <row r="275" spans="1:16" s="96" customFormat="1" ht="18" customHeight="1" x14ac:dyDescent="0.25">
      <c r="A275" s="97">
        <v>43959</v>
      </c>
      <c r="B275" s="71">
        <v>417.29330529404757</v>
      </c>
      <c r="C275" s="71">
        <v>233.10673939870998</v>
      </c>
      <c r="D275" s="56">
        <f t="shared" si="60"/>
        <v>8.7582896216087391E-2</v>
      </c>
      <c r="E275" s="71">
        <v>433.97452914829842</v>
      </c>
      <c r="F275" s="71">
        <v>308.45966792499962</v>
      </c>
      <c r="G275" s="56">
        <f t="shared" si="61"/>
        <v>-3.444949346692594E-2</v>
      </c>
      <c r="H275" s="71">
        <v>448.30339073471634</v>
      </c>
      <c r="I275" s="71">
        <v>434.0478821354821</v>
      </c>
      <c r="J275" s="56">
        <f t="shared" si="62"/>
        <v>-0.1434271611737814</v>
      </c>
      <c r="K275" s="104"/>
      <c r="L275" s="105"/>
      <c r="M275" s="106"/>
      <c r="N275" s="104"/>
      <c r="O275" s="105"/>
      <c r="P275" s="106"/>
    </row>
    <row r="276" spans="1:16" s="96" customFormat="1" ht="18" customHeight="1" x14ac:dyDescent="0.25">
      <c r="A276" s="97">
        <v>43991</v>
      </c>
      <c r="B276" s="71">
        <v>420.65209624755983</v>
      </c>
      <c r="C276" s="71">
        <v>234.98301394604164</v>
      </c>
      <c r="D276" s="56">
        <f t="shared" si="60"/>
        <v>0.80489931443914475</v>
      </c>
      <c r="E276" s="71">
        <v>436.96738475076876</v>
      </c>
      <c r="F276" s="71">
        <v>310.58692467229594</v>
      </c>
      <c r="G276" s="56">
        <f t="shared" si="61"/>
        <v>0.68963853900458894</v>
      </c>
      <c r="H276" s="71">
        <v>450.93255542331906</v>
      </c>
      <c r="I276" s="71">
        <v>436.5934425493864</v>
      </c>
      <c r="J276" s="56">
        <f t="shared" si="62"/>
        <v>0.58646995381717026</v>
      </c>
      <c r="K276" s="104"/>
      <c r="L276" s="105"/>
      <c r="M276" s="106"/>
      <c r="N276" s="104"/>
      <c r="O276" s="105"/>
      <c r="P276" s="106"/>
    </row>
    <row r="277" spans="1:16" s="96" customFormat="1" ht="18" customHeight="1" x14ac:dyDescent="0.25">
      <c r="A277" s="97">
        <v>44023</v>
      </c>
      <c r="B277" s="71">
        <v>425.72254950461468</v>
      </c>
      <c r="C277" s="71">
        <v>237.81545053448096</v>
      </c>
      <c r="D277" s="56">
        <f t="shared" si="60"/>
        <v>1.2053792914111128</v>
      </c>
      <c r="E277" s="71">
        <v>441.52229509061715</v>
      </c>
      <c r="F277" s="71">
        <v>313.82445599381191</v>
      </c>
      <c r="G277" s="56">
        <f t="shared" si="61"/>
        <v>1.0423913772068749</v>
      </c>
      <c r="H277" s="71">
        <v>454.97374975214285</v>
      </c>
      <c r="I277" s="71">
        <v>440.50613175936365</v>
      </c>
      <c r="J277" s="56">
        <f t="shared" si="62"/>
        <v>0.89618597730873883</v>
      </c>
      <c r="K277" s="104"/>
      <c r="L277" s="105"/>
      <c r="M277" s="106"/>
      <c r="N277" s="104"/>
      <c r="O277" s="105"/>
      <c r="P277" s="106"/>
    </row>
    <row r="278" spans="1:16" s="96" customFormat="1" ht="18" customHeight="1" x14ac:dyDescent="0.25">
      <c r="A278" s="97">
        <v>44055</v>
      </c>
      <c r="B278" s="71">
        <v>434.25752543342111</v>
      </c>
      <c r="C278" s="71">
        <v>242.58322510543556</v>
      </c>
      <c r="D278" s="56">
        <f t="shared" si="60"/>
        <v>2.0048212007416577</v>
      </c>
      <c r="E278" s="71">
        <v>449.02830484249125</v>
      </c>
      <c r="F278" s="71">
        <v>319.15956466954185</v>
      </c>
      <c r="G278" s="56">
        <f t="shared" si="61"/>
        <v>1.7000296101318257</v>
      </c>
      <c r="H278" s="71">
        <v>461.46069223760986</v>
      </c>
      <c r="I278" s="71">
        <v>446.78679727638564</v>
      </c>
      <c r="J278" s="56">
        <f t="shared" si="62"/>
        <v>1.4257839026978747</v>
      </c>
      <c r="K278" s="104"/>
      <c r="L278" s="105"/>
      <c r="M278" s="106"/>
      <c r="N278" s="104"/>
      <c r="O278" s="105"/>
      <c r="P278" s="106"/>
    </row>
    <row r="279" spans="1:16" s="96" customFormat="1" ht="18" customHeight="1" x14ac:dyDescent="0.25">
      <c r="A279" s="97">
        <v>44087</v>
      </c>
      <c r="B279" s="71">
        <v>448.61854557719516</v>
      </c>
      <c r="C279" s="71">
        <v>250.60552150387747</v>
      </c>
      <c r="D279" s="56">
        <f t="shared" si="60"/>
        <v>3.3070285032920754</v>
      </c>
      <c r="E279" s="71">
        <v>461.4192897674626</v>
      </c>
      <c r="F279" s="71">
        <v>327.96680758013724</v>
      </c>
      <c r="G279" s="56">
        <f t="shared" si="61"/>
        <v>2.7595108796800272</v>
      </c>
      <c r="H279" s="71">
        <v>471.90840400258759</v>
      </c>
      <c r="I279" s="71">
        <v>456.90228437390351</v>
      </c>
      <c r="J279" s="56">
        <f t="shared" si="62"/>
        <v>2.2640523755809161</v>
      </c>
      <c r="K279" s="104"/>
      <c r="L279" s="105"/>
      <c r="M279" s="106"/>
      <c r="N279" s="104"/>
      <c r="O279" s="105"/>
      <c r="P279" s="106"/>
    </row>
    <row r="280" spans="1:16" s="96" customFormat="1" ht="18" customHeight="1" x14ac:dyDescent="0.25">
      <c r="A280" s="97">
        <v>44119</v>
      </c>
      <c r="B280" s="71">
        <v>462.17576095441007</v>
      </c>
      <c r="C280" s="71">
        <v>258.17879965575605</v>
      </c>
      <c r="D280" s="56">
        <f t="shared" si="60"/>
        <v>3.0219917368266902</v>
      </c>
      <c r="E280" s="71">
        <v>473.68617512074076</v>
      </c>
      <c r="F280" s="71">
        <v>336.68584321103532</v>
      </c>
      <c r="G280" s="56">
        <f t="shared" si="61"/>
        <v>2.6585116022046273</v>
      </c>
      <c r="H280" s="71">
        <v>482.88611338609138</v>
      </c>
      <c r="I280" s="71">
        <v>467.53091580316755</v>
      </c>
      <c r="J280" s="56">
        <f t="shared" si="62"/>
        <v>2.3262373143589032</v>
      </c>
      <c r="K280" s="104"/>
      <c r="L280" s="105"/>
      <c r="M280" s="106"/>
      <c r="N280" s="104"/>
      <c r="O280" s="105"/>
      <c r="P280" s="106"/>
    </row>
    <row r="281" spans="1:16" s="96" customFormat="1" ht="18" customHeight="1" x14ac:dyDescent="0.25">
      <c r="A281" s="97">
        <v>44151</v>
      </c>
      <c r="B281" s="71">
        <v>474.42454789369259</v>
      </c>
      <c r="C281" s="71">
        <v>265.02116867721367</v>
      </c>
      <c r="D281" s="56">
        <f t="shared" si="60"/>
        <v>2.6502443386447361</v>
      </c>
      <c r="E281" s="71">
        <v>483.50160404496251</v>
      </c>
      <c r="F281" s="71">
        <v>343.66243686607976</v>
      </c>
      <c r="G281" s="56">
        <f t="shared" si="61"/>
        <v>2.0721375120816621</v>
      </c>
      <c r="H281" s="71">
        <v>490.32289548959722</v>
      </c>
      <c r="I281" s="71">
        <v>474.7312171808565</v>
      </c>
      <c r="J281" s="56">
        <f t="shared" si="62"/>
        <v>1.5400695727938229</v>
      </c>
      <c r="K281" s="104"/>
      <c r="L281" s="105"/>
      <c r="M281" s="106"/>
      <c r="N281" s="104"/>
      <c r="O281" s="105"/>
      <c r="P281" s="106"/>
    </row>
    <row r="282" spans="1:16" s="96" customFormat="1" ht="18" customHeight="1" x14ac:dyDescent="0.25">
      <c r="A282" s="97">
        <v>44183</v>
      </c>
      <c r="B282" s="71">
        <v>482.94757157993388</v>
      </c>
      <c r="C282" s="71">
        <v>269.78226653359479</v>
      </c>
      <c r="D282" s="56">
        <f t="shared" si="60"/>
        <v>1.7964971930902518</v>
      </c>
      <c r="E282" s="71">
        <v>490.4309015302897</v>
      </c>
      <c r="F282" s="71">
        <v>348.58763099088787</v>
      </c>
      <c r="G282" s="56">
        <f t="shared" si="61"/>
        <v>1.4331488101294587</v>
      </c>
      <c r="H282" s="71">
        <v>495.69232478838774</v>
      </c>
      <c r="I282" s="71">
        <v>479.92990508637649</v>
      </c>
      <c r="J282" s="56">
        <f t="shared" si="62"/>
        <v>1.0950802722416331</v>
      </c>
      <c r="K282" s="104"/>
      <c r="L282" s="105"/>
      <c r="M282" s="106"/>
      <c r="N282" s="104"/>
      <c r="O282" s="105"/>
      <c r="P282" s="106"/>
    </row>
    <row r="283" spans="1:16" s="96" customFormat="1" ht="18" customHeight="1" x14ac:dyDescent="0.25">
      <c r="A283" s="26" t="s">
        <v>78</v>
      </c>
      <c r="B283" s="98"/>
      <c r="C283" s="99"/>
      <c r="D283" s="197">
        <f>((D271/100)+1)*((D272/100)+1)*((D273/100)+1)*((D274/100)+1)*((D275/100)+1)*((D276/100)+1)*((D277/100)+1)*((D278/100)+1)*((D279/100)+1)*((D280/100)+1)*((D281/100)+1)*((D282/100)+1)-1</f>
        <v>0.18528160901527624</v>
      </c>
      <c r="E283" s="58"/>
      <c r="F283" s="58"/>
      <c r="G283" s="197">
        <f>((G271/100)+1)*((G272/100)+1)*((G273/100)+1)*((G274/100)+1)*((G275/100)+1)*((G276/100)+1)*((G277/100)+1)*((G278/100)+1)*((G279/100)+1)*((G280/100)+1)*((G281/100)+1)*((G282/100)+1)-1</f>
        <v>0.14637660396117425</v>
      </c>
      <c r="H283" s="58"/>
      <c r="I283" s="58"/>
      <c r="J283" s="197">
        <f>((J271/100)+1)*((J272/100)+1)*((J273/100)+1)*((J274/100)+1)*((J275/100)+1)*((J276/100)+1)*((J277/100)+1)*((J278/100)+1)*((J279/100)+1)*((J280/100)+1)*((J281/100)+1)*((J282/100)+1)-1</f>
        <v>0.11217538801793192</v>
      </c>
      <c r="K283" s="104"/>
      <c r="L283" s="105"/>
      <c r="M283" s="106"/>
      <c r="N283" s="104"/>
      <c r="O283" s="105"/>
      <c r="P283" s="106"/>
    </row>
    <row r="284" spans="1:16" s="96" customFormat="1" ht="18" customHeight="1" x14ac:dyDescent="0.25">
      <c r="A284" s="97">
        <v>44197</v>
      </c>
      <c r="B284" s="71">
        <v>485.01591912565505</v>
      </c>
      <c r="C284" s="71">
        <v>270.93767867706703</v>
      </c>
      <c r="D284" s="56">
        <f>((B284/B282)-1)*100</f>
        <v>0.42827579377917591</v>
      </c>
      <c r="E284" s="71">
        <v>492.36984862182686</v>
      </c>
      <c r="F284" s="71">
        <v>349.96579246306788</v>
      </c>
      <c r="G284" s="56">
        <f>((E284/E282)-1)*100</f>
        <v>0.3953558157707926</v>
      </c>
      <c r="H284" s="71">
        <v>497.49919132426152</v>
      </c>
      <c r="I284" s="71">
        <v>481.67931543973611</v>
      </c>
      <c r="J284" s="56">
        <f>((H284/H282)-1)*100</f>
        <v>0.36451372061190312</v>
      </c>
      <c r="K284" s="104"/>
      <c r="L284" s="105"/>
      <c r="M284" s="106"/>
      <c r="N284" s="104"/>
      <c r="O284" s="105"/>
      <c r="P284" s="106"/>
    </row>
    <row r="285" spans="1:16" s="96" customFormat="1" ht="18" customHeight="1" x14ac:dyDescent="0.25">
      <c r="A285" s="97">
        <v>44229</v>
      </c>
      <c r="B285" s="71">
        <v>497.65427026321061</v>
      </c>
      <c r="C285" s="71">
        <v>277.99766451358926</v>
      </c>
      <c r="D285" s="56">
        <f t="shared" ref="D285:D295" si="63">((B285/B284)-1)*100</f>
        <v>2.6057600666672842</v>
      </c>
      <c r="E285" s="71">
        <v>504.74866757170014</v>
      </c>
      <c r="F285" s="71">
        <v>358.76438806284966</v>
      </c>
      <c r="G285" s="56">
        <f t="shared" ref="G285:G295" si="64">((E285/E284)-1)*100</f>
        <v>2.5141301776545388</v>
      </c>
      <c r="H285" s="71">
        <v>509.57961273309598</v>
      </c>
      <c r="I285" s="71">
        <v>493.37559397828392</v>
      </c>
      <c r="J285" s="56">
        <f t="shared" ref="J285:J295" si="65">((H285/H284)-1)*100</f>
        <v>2.4282293558464563</v>
      </c>
      <c r="K285" s="104"/>
      <c r="L285" s="105"/>
      <c r="M285" s="106"/>
      <c r="N285" s="104"/>
      <c r="O285" s="105"/>
      <c r="P285" s="106"/>
    </row>
    <row r="286" spans="1:16" s="96" customFormat="1" ht="18" customHeight="1" x14ac:dyDescent="0.25">
      <c r="A286" s="97">
        <v>44261</v>
      </c>
      <c r="B286" s="71">
        <v>509.73843743428699</v>
      </c>
      <c r="C286" s="71">
        <v>284.74807428978642</v>
      </c>
      <c r="D286" s="56">
        <f t="shared" si="63"/>
        <v>2.4282253550612642</v>
      </c>
      <c r="E286" s="71">
        <v>516.01585414450221</v>
      </c>
      <c r="F286" s="71">
        <v>366.77285951742192</v>
      </c>
      <c r="G286" s="56">
        <f t="shared" si="64"/>
        <v>2.2322370115422929</v>
      </c>
      <c r="H286" s="71">
        <v>520.01674180208272</v>
      </c>
      <c r="I286" s="71">
        <v>503.48083489681437</v>
      </c>
      <c r="J286" s="56">
        <f t="shared" si="65"/>
        <v>2.0481841910840792</v>
      </c>
      <c r="K286" s="104"/>
      <c r="L286" s="105"/>
      <c r="M286" s="106"/>
      <c r="N286" s="104"/>
      <c r="O286" s="105"/>
      <c r="P286" s="106"/>
    </row>
    <row r="287" spans="1:16" s="96" customFormat="1" ht="18" customHeight="1" x14ac:dyDescent="0.25">
      <c r="A287" s="97">
        <v>44293</v>
      </c>
      <c r="B287" s="71">
        <v>518.59587237212315</v>
      </c>
      <c r="C287" s="71">
        <v>289.6959796398142</v>
      </c>
      <c r="D287" s="56">
        <f t="shared" si="63"/>
        <v>1.7376431297626116</v>
      </c>
      <c r="E287" s="71">
        <v>523.35631991347668</v>
      </c>
      <c r="F287" s="71">
        <v>371.99030312628162</v>
      </c>
      <c r="G287" s="56">
        <f t="shared" si="64"/>
        <v>1.4225271781899362</v>
      </c>
      <c r="H287" s="71">
        <v>525.8695273840151</v>
      </c>
      <c r="I287" s="71">
        <v>509.14750893706071</v>
      </c>
      <c r="J287" s="56">
        <f t="shared" si="65"/>
        <v>1.1254994525079942</v>
      </c>
      <c r="K287" s="104"/>
      <c r="L287" s="105"/>
      <c r="M287" s="106"/>
      <c r="N287" s="104"/>
      <c r="O287" s="105"/>
      <c r="P287" s="106"/>
    </row>
    <row r="288" spans="1:16" s="96" customFormat="1" ht="18" customHeight="1" x14ac:dyDescent="0.25">
      <c r="A288" s="97">
        <v>44325</v>
      </c>
      <c r="B288" s="71">
        <v>529.18856518685845</v>
      </c>
      <c r="C288" s="71">
        <v>295.61322789702064</v>
      </c>
      <c r="D288" s="56">
        <f t="shared" si="63"/>
        <v>2.0425717555913048</v>
      </c>
      <c r="E288" s="71">
        <v>533.17655248065273</v>
      </c>
      <c r="F288" s="71">
        <v>378.97031110638648</v>
      </c>
      <c r="G288" s="56">
        <f t="shared" si="64"/>
        <v>1.8763951429495718</v>
      </c>
      <c r="H288" s="71">
        <v>534.90822115912079</v>
      </c>
      <c r="I288" s="71">
        <v>517.8987831219963</v>
      </c>
      <c r="J288" s="56">
        <f t="shared" si="65"/>
        <v>1.7188091920955051</v>
      </c>
      <c r="K288" s="104"/>
      <c r="L288" s="105"/>
      <c r="M288" s="106"/>
      <c r="N288" s="104"/>
      <c r="O288" s="105"/>
      <c r="P288" s="106"/>
    </row>
    <row r="289" spans="1:16" s="96" customFormat="1" ht="18" customHeight="1" x14ac:dyDescent="0.25">
      <c r="A289" s="97">
        <v>44357</v>
      </c>
      <c r="B289" s="71">
        <v>553.78245497465889</v>
      </c>
      <c r="C289" s="71"/>
      <c r="D289" s="56">
        <f t="shared" si="63"/>
        <v>4.6474718853980246</v>
      </c>
      <c r="E289" s="71">
        <v>557.97502812491814</v>
      </c>
      <c r="F289" s="71"/>
      <c r="G289" s="56">
        <f t="shared" si="64"/>
        <v>4.6510814342619167</v>
      </c>
      <c r="H289" s="71">
        <v>559.8056060413262</v>
      </c>
      <c r="I289" s="71"/>
      <c r="J289" s="56">
        <f t="shared" si="65"/>
        <v>4.6545152789489785</v>
      </c>
      <c r="K289" s="104"/>
      <c r="L289" s="105"/>
      <c r="M289" s="106"/>
      <c r="N289" s="104"/>
      <c r="O289" s="105"/>
      <c r="P289" s="106"/>
    </row>
    <row r="290" spans="1:16" s="96" customFormat="1" ht="18" customHeight="1" x14ac:dyDescent="0.25">
      <c r="A290" s="97">
        <v>44389</v>
      </c>
      <c r="B290" s="71">
        <v>554.38894575308473</v>
      </c>
      <c r="C290" s="71"/>
      <c r="D290" s="56">
        <f t="shared" si="63"/>
        <v>0.10951787529158707</v>
      </c>
      <c r="E290" s="71">
        <v>559.65622335038756</v>
      </c>
      <c r="F290" s="71"/>
      <c r="G290" s="56">
        <f t="shared" si="64"/>
        <v>0.30130295097956505</v>
      </c>
      <c r="H290" s="71">
        <v>562.51361029751445</v>
      </c>
      <c r="I290" s="71"/>
      <c r="J290" s="56">
        <f t="shared" si="65"/>
        <v>0.48374011031042663</v>
      </c>
      <c r="K290" s="104"/>
      <c r="L290" s="105"/>
      <c r="M290" s="106"/>
      <c r="N290" s="104"/>
      <c r="O290" s="105"/>
      <c r="P290" s="106"/>
    </row>
    <row r="291" spans="1:16" s="96" customFormat="1" ht="18" customHeight="1" x14ac:dyDescent="0.25">
      <c r="A291" s="97">
        <v>44421</v>
      </c>
      <c r="B291" s="71">
        <v>563.13</v>
      </c>
      <c r="C291" s="71"/>
      <c r="D291" s="56">
        <f t="shared" si="63"/>
        <v>1.5767006744770828</v>
      </c>
      <c r="E291" s="71">
        <v>567.99450453474924</v>
      </c>
      <c r="F291" s="71"/>
      <c r="G291" s="56">
        <f t="shared" si="64"/>
        <v>1.4898934089295768</v>
      </c>
      <c r="H291" s="71">
        <v>570.42999999999995</v>
      </c>
      <c r="I291" s="71"/>
      <c r="J291" s="56">
        <f t="shared" si="65"/>
        <v>1.4073241175975193</v>
      </c>
      <c r="K291" s="104"/>
      <c r="L291" s="105"/>
      <c r="M291" s="106"/>
      <c r="N291" s="104"/>
      <c r="O291" s="105"/>
      <c r="P291" s="106"/>
    </row>
    <row r="292" spans="1:16" s="96" customFormat="1" ht="18" customHeight="1" x14ac:dyDescent="0.25">
      <c r="A292" s="97">
        <v>44453</v>
      </c>
      <c r="B292" s="71">
        <v>565.92194947501719</v>
      </c>
      <c r="C292" s="71"/>
      <c r="D292" s="56">
        <f t="shared" si="63"/>
        <v>0.49579128709484888</v>
      </c>
      <c r="E292" s="71">
        <v>572.56618241616331</v>
      </c>
      <c r="F292" s="71"/>
      <c r="G292" s="56">
        <f t="shared" si="64"/>
        <v>0.80488065375892148</v>
      </c>
      <c r="H292" s="71">
        <v>576.6967306384588</v>
      </c>
      <c r="I292" s="71"/>
      <c r="J292" s="56">
        <f t="shared" si="65"/>
        <v>1.0985976611431525</v>
      </c>
      <c r="K292" s="104"/>
      <c r="L292" s="105"/>
      <c r="M292" s="106"/>
      <c r="N292" s="104"/>
      <c r="O292" s="105"/>
      <c r="P292" s="106"/>
    </row>
    <row r="293" spans="1:16" s="96" customFormat="1" ht="18" customHeight="1" x14ac:dyDescent="0.25">
      <c r="A293" s="97">
        <v>44485</v>
      </c>
      <c r="B293" s="71">
        <v>566.2142684661726</v>
      </c>
      <c r="C293" s="71"/>
      <c r="D293" s="56">
        <f t="shared" si="63"/>
        <v>5.1653587818356606E-2</v>
      </c>
      <c r="E293" s="71">
        <v>576.39255080178168</v>
      </c>
      <c r="F293" s="71"/>
      <c r="G293" s="56">
        <f t="shared" si="64"/>
        <v>0.66828403477683374</v>
      </c>
      <c r="H293" s="71">
        <v>583.90636356313462</v>
      </c>
      <c r="I293" s="71"/>
      <c r="J293" s="56">
        <f t="shared" si="65"/>
        <v>1.2501601867404455</v>
      </c>
      <c r="K293" s="104"/>
      <c r="L293" s="105"/>
      <c r="M293" s="106"/>
      <c r="N293" s="104"/>
      <c r="O293" s="105"/>
      <c r="P293" s="106"/>
    </row>
    <row r="294" spans="1:16" s="96" customFormat="1" ht="18" customHeight="1" x14ac:dyDescent="0.25">
      <c r="A294" s="97">
        <v>44517</v>
      </c>
      <c r="B294" s="71">
        <v>573.33098224595437</v>
      </c>
      <c r="C294" s="71"/>
      <c r="D294" s="56">
        <f t="shared" si="63"/>
        <v>1.2568941081368967</v>
      </c>
      <c r="E294" s="71">
        <v>583.00911773957296</v>
      </c>
      <c r="F294" s="71"/>
      <c r="G294" s="56">
        <f t="shared" si="64"/>
        <v>1.1479272118606332</v>
      </c>
      <c r="H294" s="71">
        <v>590.0158868999581</v>
      </c>
      <c r="I294" s="71"/>
      <c r="J294" s="56">
        <f t="shared" si="65"/>
        <v>1.0463190192930405</v>
      </c>
      <c r="K294" s="104"/>
      <c r="L294" s="105"/>
      <c r="M294" s="106"/>
      <c r="N294" s="104"/>
      <c r="O294" s="105"/>
      <c r="P294" s="106"/>
    </row>
    <row r="295" spans="1:16" s="96" customFormat="1" ht="18" customHeight="1" x14ac:dyDescent="0.25">
      <c r="A295" s="97">
        <v>44549</v>
      </c>
      <c r="B295" s="71">
        <v>569.54</v>
      </c>
      <c r="C295" s="71"/>
      <c r="D295" s="56">
        <f t="shared" si="63"/>
        <v>-0.66122054508613859</v>
      </c>
      <c r="E295" s="71">
        <v>580.01</v>
      </c>
      <c r="F295" s="71"/>
      <c r="G295" s="56">
        <f t="shared" si="64"/>
        <v>-0.5144203835441008</v>
      </c>
      <c r="H295" s="71">
        <v>587.79</v>
      </c>
      <c r="I295" s="71"/>
      <c r="J295" s="56">
        <f t="shared" si="65"/>
        <v>-0.37725880766589226</v>
      </c>
      <c r="K295" s="104"/>
      <c r="L295" s="105"/>
      <c r="M295" s="106"/>
      <c r="N295" s="104"/>
      <c r="O295" s="105"/>
      <c r="P295" s="106"/>
    </row>
    <row r="296" spans="1:16" s="96" customFormat="1" ht="18" customHeight="1" x14ac:dyDescent="0.25">
      <c r="A296" s="26" t="s">
        <v>79</v>
      </c>
      <c r="B296" s="98"/>
      <c r="C296" s="99"/>
      <c r="D296" s="197">
        <f>((D284/100)+1)*((D285/100)+1)*((D286/100)+1)*((D287/100)+1)*((D288/100)+1)*((D289/100)+1)*((D290/100)+1)*((D291/100)+1)*((D292/100)+1)*((D293/100)+1)*((D294/100)+1)*((D295/100)+1)-1</f>
        <v>0.17929985264608428</v>
      </c>
      <c r="E296" s="58"/>
      <c r="F296" s="58"/>
      <c r="G296" s="197">
        <f>((G284/100)+1)*((G285/100)+1)*((G286/100)+1)*((G287/100)+1)*((G288/100)+1)*((G289/100)+1)*((G290/100)+1)*((G291/100)+1)*((G292/100)+1)*((G293/100)+1)*((G294/100)+1)*((G295/100)+1)-1</f>
        <v>0.18265386253230953</v>
      </c>
      <c r="H296" s="58"/>
      <c r="I296" s="58"/>
      <c r="J296" s="197">
        <f>((J284/100)+1)*((J285/100)+1)*((J286/100)+1)*((J287/100)+1)*((J288/100)+1)*((J289/100)+1)*((J290/100)+1)*((J291/100)+1)*((J292/100)+1)*((J293/100)+1)*((J294/100)+1)*((J295/100)+1)-1</f>
        <v>0.18579604848820042</v>
      </c>
      <c r="K296" s="104"/>
      <c r="L296" s="105"/>
      <c r="M296" s="106"/>
      <c r="N296" s="104"/>
      <c r="O296" s="105"/>
      <c r="P296" s="106"/>
    </row>
    <row r="297" spans="1:16" s="96" customFormat="1" ht="18" customHeight="1" x14ac:dyDescent="0.25">
      <c r="A297" s="97">
        <v>44562</v>
      </c>
      <c r="B297" s="71">
        <v>575.13492712917173</v>
      </c>
      <c r="C297" s="71"/>
      <c r="D297" s="141">
        <f>((B297/B295)-1)*100</f>
        <v>0.98235894391469625</v>
      </c>
      <c r="E297" s="71">
        <v>585.11614139325229</v>
      </c>
      <c r="F297" s="71"/>
      <c r="G297" s="141">
        <f>((E297/E295)-1)*100</f>
        <v>0.88035402721544642</v>
      </c>
      <c r="H297" s="71">
        <v>592.40604101695419</v>
      </c>
      <c r="I297" s="71"/>
      <c r="J297" s="141">
        <f>((H297/H295)-1)*100</f>
        <v>0.785321461228361</v>
      </c>
      <c r="K297" s="104"/>
      <c r="L297" s="105"/>
      <c r="M297" s="106"/>
      <c r="N297" s="104"/>
      <c r="O297" s="105"/>
      <c r="P297" s="106"/>
    </row>
    <row r="298" spans="1:16" s="96" customFormat="1" ht="18" customHeight="1" x14ac:dyDescent="0.25">
      <c r="A298" s="97">
        <v>44594</v>
      </c>
      <c r="B298" s="71">
        <v>586.12713066877404</v>
      </c>
      <c r="C298" s="71"/>
      <c r="D298" s="141">
        <f t="shared" ref="D298:D308" si="66">((B298/B297)-1)*100</f>
        <v>1.9112390886205866</v>
      </c>
      <c r="E298" s="71">
        <v>594.92815353628475</v>
      </c>
      <c r="F298" s="71"/>
      <c r="G298" s="141">
        <f t="shared" ref="G298:G308" si="67">((E298/E297)-1)*100</f>
        <v>1.6769341074181598</v>
      </c>
      <c r="H298" s="71">
        <v>601.04447063541045</v>
      </c>
      <c r="I298" s="71"/>
      <c r="J298" s="141">
        <f t="shared" ref="J298:J308" si="68">((H298/H297)-1)*100</f>
        <v>1.4581940460342224</v>
      </c>
      <c r="K298" s="104"/>
      <c r="L298" s="105"/>
      <c r="M298" s="106"/>
      <c r="N298" s="104"/>
      <c r="O298" s="105"/>
      <c r="P298" s="106"/>
    </row>
    <row r="299" spans="1:16" s="96" customFormat="1" ht="18" customHeight="1" x14ac:dyDescent="0.25">
      <c r="A299" s="97">
        <v>44626</v>
      </c>
      <c r="B299" s="71">
        <v>595.03365713022254</v>
      </c>
      <c r="C299" s="71"/>
      <c r="D299" s="141">
        <f t="shared" si="66"/>
        <v>1.5195553994038935</v>
      </c>
      <c r="E299" s="71">
        <v>605.73138961501763</v>
      </c>
      <c r="F299" s="71"/>
      <c r="G299" s="141">
        <f t="shared" si="67"/>
        <v>1.815889198471754</v>
      </c>
      <c r="H299" s="71">
        <v>613.62897640182052</v>
      </c>
      <c r="I299" s="71"/>
      <c r="J299" s="141">
        <f t="shared" si="68"/>
        <v>2.0937728206876338</v>
      </c>
      <c r="K299" s="104"/>
      <c r="L299" s="105"/>
      <c r="M299" s="106"/>
      <c r="N299" s="104"/>
      <c r="O299" s="105"/>
      <c r="P299" s="106"/>
    </row>
    <row r="300" spans="1:16" s="96" customFormat="1" ht="18" customHeight="1" x14ac:dyDescent="0.25">
      <c r="A300" s="97">
        <v>44658</v>
      </c>
      <c r="B300" s="71">
        <v>605.44008534145917</v>
      </c>
      <c r="C300" s="71"/>
      <c r="D300" s="141">
        <f t="shared" si="66"/>
        <v>1.7488806030612869</v>
      </c>
      <c r="E300" s="71">
        <v>614.47150023600398</v>
      </c>
      <c r="F300" s="71"/>
      <c r="G300" s="141">
        <f t="shared" si="67"/>
        <v>1.4429020471501852</v>
      </c>
      <c r="H300" s="71">
        <v>620.73227158463362</v>
      </c>
      <c r="I300" s="71"/>
      <c r="J300" s="141">
        <f t="shared" si="68"/>
        <v>1.1575879653638932</v>
      </c>
      <c r="K300" s="104"/>
      <c r="L300" s="105"/>
      <c r="M300" s="106"/>
      <c r="N300" s="104"/>
      <c r="O300" s="105"/>
      <c r="P300" s="106"/>
    </row>
    <row r="301" spans="1:16" s="96" customFormat="1" ht="18" customHeight="1" x14ac:dyDescent="0.25">
      <c r="A301" s="97">
        <v>44690</v>
      </c>
      <c r="B301" s="71">
        <v>621.46387553414831</v>
      </c>
      <c r="C301" s="71"/>
      <c r="D301" s="141">
        <f t="shared" si="66"/>
        <v>2.6466351635194396</v>
      </c>
      <c r="E301" s="71">
        <v>636.70013905587984</v>
      </c>
      <c r="F301" s="71"/>
      <c r="G301" s="141">
        <f t="shared" si="67"/>
        <v>3.6175215305084718</v>
      </c>
      <c r="H301" s="71">
        <v>648.83983720650497</v>
      </c>
      <c r="I301" s="71"/>
      <c r="J301" s="141">
        <f t="shared" si="68"/>
        <v>4.5281302275644641</v>
      </c>
      <c r="K301" s="104"/>
      <c r="L301" s="105"/>
      <c r="M301" s="106"/>
      <c r="N301" s="104"/>
      <c r="O301" s="105"/>
      <c r="P301" s="106"/>
    </row>
    <row r="302" spans="1:16" s="96" customFormat="1" ht="18" customHeight="1" x14ac:dyDescent="0.25">
      <c r="A302" s="97">
        <v>44722</v>
      </c>
      <c r="B302" s="71">
        <v>625.36063270797911</v>
      </c>
      <c r="C302" s="71"/>
      <c r="D302" s="141">
        <f t="shared" si="66"/>
        <v>0.62702875054185814</v>
      </c>
      <c r="E302" s="71">
        <v>642.67729465102298</v>
      </c>
      <c r="F302" s="71"/>
      <c r="G302" s="141">
        <f t="shared" si="67"/>
        <v>0.93877089519820434</v>
      </c>
      <c r="H302" s="71">
        <v>656.79393572286494</v>
      </c>
      <c r="I302" s="71"/>
      <c r="J302" s="141">
        <f t="shared" si="68"/>
        <v>1.2258955230932456</v>
      </c>
      <c r="K302" s="104"/>
      <c r="L302" s="105"/>
      <c r="M302" s="106"/>
      <c r="N302" s="104"/>
      <c r="O302" s="105"/>
      <c r="P302" s="106"/>
    </row>
    <row r="303" spans="1:16" s="96" customFormat="1" ht="18" customHeight="1" x14ac:dyDescent="0.25">
      <c r="A303" s="97">
        <v>44754</v>
      </c>
      <c r="B303" s="71">
        <v>626.89607036272173</v>
      </c>
      <c r="C303" s="71"/>
      <c r="D303" s="141">
        <f t="shared" si="66"/>
        <v>0.24552835187174882</v>
      </c>
      <c r="E303" s="71">
        <v>643.4208262554414</v>
      </c>
      <c r="F303" s="71"/>
      <c r="G303" s="141">
        <f t="shared" si="67"/>
        <v>0.11569283847536749</v>
      </c>
      <c r="H303" s="71">
        <v>656.77303382876471</v>
      </c>
      <c r="I303" s="71"/>
      <c r="J303" s="141">
        <f t="shared" si="68"/>
        <v>-3.1824127726176599E-3</v>
      </c>
      <c r="K303" s="104"/>
      <c r="L303" s="105"/>
      <c r="M303" s="106"/>
      <c r="N303" s="104"/>
      <c r="O303" s="105"/>
      <c r="P303" s="106"/>
    </row>
    <row r="304" spans="1:16" s="96" customFormat="1" ht="18.75" customHeight="1" x14ac:dyDescent="0.25">
      <c r="A304" s="97">
        <v>44786</v>
      </c>
      <c r="B304" s="71">
        <v>624.29646026243233</v>
      </c>
      <c r="C304" s="71"/>
      <c r="D304" s="141">
        <f t="shared" si="66"/>
        <v>-0.41467959733505477</v>
      </c>
      <c r="E304" s="71">
        <v>638.0721269966167</v>
      </c>
      <c r="F304" s="71"/>
      <c r="G304" s="141">
        <f t="shared" si="67"/>
        <v>-0.83129097482791403</v>
      </c>
      <c r="H304" s="71">
        <v>648.80189649774127</v>
      </c>
      <c r="I304" s="71"/>
      <c r="J304" s="141">
        <f t="shared" si="68"/>
        <v>-1.2136821885871951</v>
      </c>
      <c r="K304" s="104"/>
      <c r="L304" s="105"/>
      <c r="M304" s="106"/>
      <c r="N304" s="104"/>
      <c r="O304" s="105"/>
      <c r="P304" s="106"/>
    </row>
    <row r="305" spans="1:16" s="96" customFormat="1" ht="18.75" customHeight="1" x14ac:dyDescent="0.25">
      <c r="A305" s="97">
        <v>44818</v>
      </c>
      <c r="B305" s="71">
        <v>621.91135361697093</v>
      </c>
      <c r="C305" s="71"/>
      <c r="D305" s="141">
        <f t="shared" si="66"/>
        <v>-0.38204711980247552</v>
      </c>
      <c r="E305" s="71">
        <v>634.96272221769948</v>
      </c>
      <c r="F305" s="71"/>
      <c r="G305" s="141">
        <f t="shared" si="67"/>
        <v>-0.48731242869878288</v>
      </c>
      <c r="H305" s="71">
        <v>645.00826881650403</v>
      </c>
      <c r="I305" s="71"/>
      <c r="J305" s="141">
        <f t="shared" si="68"/>
        <v>-0.58471279164185042</v>
      </c>
      <c r="K305" s="104"/>
      <c r="L305" s="105"/>
      <c r="M305" s="106"/>
      <c r="N305" s="104"/>
      <c r="O305" s="105"/>
      <c r="P305" s="106"/>
    </row>
    <row r="306" spans="1:16" s="96" customFormat="1" ht="18.75" customHeight="1" x14ac:dyDescent="0.25">
      <c r="A306" s="97">
        <v>44850</v>
      </c>
      <c r="B306" s="71">
        <v>621.33510107660493</v>
      </c>
      <c r="C306" s="71"/>
      <c r="D306" s="141">
        <f t="shared" si="66"/>
        <v>-9.2658308457393979E-2</v>
      </c>
      <c r="E306" s="71">
        <v>636.3079897340649</v>
      </c>
      <c r="F306" s="71"/>
      <c r="G306" s="141">
        <f t="shared" si="67"/>
        <v>0.21186558978878445</v>
      </c>
      <c r="H306" s="71">
        <v>648.19597229107478</v>
      </c>
      <c r="I306" s="71"/>
      <c r="J306" s="141">
        <f t="shared" si="68"/>
        <v>0.49421125723236869</v>
      </c>
      <c r="K306" s="104"/>
      <c r="L306" s="105"/>
      <c r="M306" s="106"/>
      <c r="N306" s="104"/>
      <c r="O306" s="105"/>
      <c r="P306" s="106"/>
    </row>
    <row r="307" spans="1:16" s="96" customFormat="1" ht="18.75" customHeight="1" x14ac:dyDescent="0.25">
      <c r="A307" s="97">
        <v>44882</v>
      </c>
      <c r="B307" s="71">
        <v>620.45119320716685</v>
      </c>
      <c r="C307" s="71"/>
      <c r="D307" s="141">
        <f t="shared" si="66"/>
        <v>-0.14225944549189906</v>
      </c>
      <c r="E307" s="71">
        <v>636.93771023648969</v>
      </c>
      <c r="F307" s="71"/>
      <c r="G307" s="141">
        <f t="shared" si="67"/>
        <v>9.896473289421337E-2</v>
      </c>
      <c r="H307" s="71">
        <v>650.27872080760608</v>
      </c>
      <c r="I307" s="71"/>
      <c r="J307" s="141">
        <f t="shared" si="68"/>
        <v>0.32131463408662242</v>
      </c>
      <c r="K307" s="104"/>
      <c r="L307" s="105"/>
      <c r="M307" s="106"/>
      <c r="N307" s="104"/>
      <c r="O307" s="105"/>
      <c r="P307" s="106"/>
    </row>
    <row r="308" spans="1:16" s="96" customFormat="1" ht="18.75" customHeight="1" x14ac:dyDescent="0.25">
      <c r="A308" s="97">
        <v>44914</v>
      </c>
      <c r="B308" s="71">
        <v>619.50378471267618</v>
      </c>
      <c r="C308" s="71"/>
      <c r="D308" s="141">
        <f t="shared" si="66"/>
        <v>-0.15269669957332921</v>
      </c>
      <c r="E308" s="71">
        <v>635.6120507688637</v>
      </c>
      <c r="F308" s="71"/>
      <c r="G308" s="141">
        <f t="shared" si="67"/>
        <v>-0.20813015877703123</v>
      </c>
      <c r="H308" s="71">
        <v>648.59456272547266</v>
      </c>
      <c r="I308" s="71"/>
      <c r="J308" s="141">
        <f t="shared" si="68"/>
        <v>-0.25899018809070196</v>
      </c>
      <c r="K308" s="104"/>
      <c r="L308" s="105"/>
      <c r="M308" s="106"/>
      <c r="N308" s="104"/>
      <c r="O308" s="105"/>
      <c r="P308" s="106"/>
    </row>
    <row r="309" spans="1:16" s="96" customFormat="1" ht="18" customHeight="1" x14ac:dyDescent="0.25">
      <c r="A309" s="26" t="s">
        <v>83</v>
      </c>
      <c r="B309" s="98"/>
      <c r="C309" s="99"/>
      <c r="D309" s="197">
        <f>((D297/100)+1)*((D298/100)+1)*((D299/100)+1)*((D300/100)+1)*((D301/100)+1)*((D302/100)+1)*((D303/100)+1)*((D304/100)+1)*((D305/100)+1)*((D306/100)+1)*((D307/100)+1)*((D308/100)+1)-1</f>
        <v>8.7726559526417835E-2</v>
      </c>
      <c r="E309" s="58"/>
      <c r="F309" s="58"/>
      <c r="G309" s="197">
        <f>((G297/100)+1)*((G298/100)+1)*((G299/100)+1)*((G300/100)+1)*((G301/100)+1)*((G302/100)+1)*((G303/100)+1)*((G304/100)+1)*((G305/100)+1)*((G306/100)+1)*((G307/100)+1)*((G308/100)+1)-1</f>
        <v>9.5863951947145365E-2</v>
      </c>
      <c r="H309" s="58"/>
      <c r="I309" s="58"/>
      <c r="J309" s="197">
        <f>((J297/100)+1)*((J298/100)+1)*((J299/100)+1)*((J300/100)+1)*((J301/100)+1)*((J302/100)+1)*((J303/100)+1)*((J304/100)+1)*((J305/100)+1)*((J306/100)+1)*((J307/100)+1)*((J308/100)+1)-1</f>
        <v>0.10344606530473932</v>
      </c>
      <c r="K309" s="104"/>
      <c r="L309" s="105"/>
      <c r="M309" s="106"/>
      <c r="N309" s="104"/>
      <c r="O309" s="105"/>
      <c r="P309" s="106"/>
    </row>
    <row r="310" spans="1:16" s="96" customFormat="1" ht="18" customHeight="1" x14ac:dyDescent="0.25">
      <c r="A310" s="97">
        <v>44927</v>
      </c>
      <c r="B310" s="71">
        <v>619.25502593235342</v>
      </c>
      <c r="C310" s="99"/>
      <c r="D310" s="141">
        <f>((B310/B308)-1)*100</f>
        <v>-4.0154521483370953E-2</v>
      </c>
      <c r="E310" s="71">
        <v>634.81677143443869</v>
      </c>
      <c r="F310" s="58"/>
      <c r="G310" s="141">
        <f>((E310/E308)-1)*100</f>
        <v>-0.12512024173597647</v>
      </c>
      <c r="H310" s="71">
        <v>647.27688380154393</v>
      </c>
      <c r="I310" s="58"/>
      <c r="J310" s="141">
        <f>((H310/H308)-1)*100</f>
        <v>-0.20315910734615139</v>
      </c>
      <c r="K310" s="104"/>
      <c r="L310" s="105"/>
      <c r="M310" s="106"/>
      <c r="N310" s="104"/>
      <c r="O310" s="105"/>
      <c r="P310" s="106"/>
    </row>
    <row r="311" spans="1:16" s="96" customFormat="1" ht="18" customHeight="1" x14ac:dyDescent="0.25">
      <c r="A311" s="97">
        <v>44959</v>
      </c>
      <c r="B311" s="71">
        <v>622.03133307448888</v>
      </c>
      <c r="C311" s="99"/>
      <c r="D311" s="141">
        <f t="shared" ref="D311:D321" si="69">((B311/B310)-1)*100</f>
        <v>0.44833017510927942</v>
      </c>
      <c r="E311" s="71">
        <v>637.5869863698216</v>
      </c>
      <c r="F311" s="58"/>
      <c r="G311" s="141">
        <f t="shared" ref="G311:G321" si="70">((E311/E310)-1)*100</f>
        <v>0.43638023757994748</v>
      </c>
      <c r="H311" s="71">
        <v>650.03031289637511</v>
      </c>
      <c r="I311" s="58"/>
      <c r="J311" s="141">
        <f t="shared" ref="J311:J321" si="71">((H311/H310)-1)*100</f>
        <v>0.42538659478459362</v>
      </c>
      <c r="K311" s="104"/>
      <c r="L311" s="105"/>
      <c r="M311" s="106"/>
      <c r="N311" s="104"/>
      <c r="O311" s="105"/>
      <c r="P311" s="106"/>
    </row>
    <row r="312" spans="1:16" s="96" customFormat="1" ht="18" customHeight="1" x14ac:dyDescent="0.25">
      <c r="A312" s="97">
        <v>44991</v>
      </c>
      <c r="B312" s="71">
        <v>624.38132093333422</v>
      </c>
      <c r="C312" s="99"/>
      <c r="D312" s="141">
        <f t="shared" si="69"/>
        <v>0.37779252167735589</v>
      </c>
      <c r="E312" s="71">
        <v>641.02602881282633</v>
      </c>
      <c r="F312" s="58"/>
      <c r="G312" s="141">
        <f t="shared" si="70"/>
        <v>0.53938403959361558</v>
      </c>
      <c r="H312" s="71">
        <v>654.50302942488702</v>
      </c>
      <c r="I312" s="58"/>
      <c r="J312" s="141">
        <f t="shared" si="71"/>
        <v>0.68807814647637855</v>
      </c>
      <c r="K312" s="104"/>
      <c r="L312" s="105"/>
      <c r="M312" s="106"/>
      <c r="N312" s="104"/>
      <c r="O312" s="105"/>
      <c r="P312" s="106"/>
    </row>
    <row r="313" spans="1:16" s="96" customFormat="1" ht="18" customHeight="1" x14ac:dyDescent="0.25">
      <c r="A313" s="97">
        <v>45023</v>
      </c>
      <c r="B313" s="71">
        <v>622.00485008913267</v>
      </c>
      <c r="C313" s="99"/>
      <c r="D313" s="141">
        <f t="shared" si="69"/>
        <v>-0.38061209785218431</v>
      </c>
      <c r="E313" s="71">
        <v>639.47597726744482</v>
      </c>
      <c r="F313" s="58"/>
      <c r="G313" s="141">
        <f t="shared" si="70"/>
        <v>-0.24180789479830711</v>
      </c>
      <c r="H313" s="71">
        <v>653.75378092158098</v>
      </c>
      <c r="I313" s="58"/>
      <c r="J313" s="141">
        <f t="shared" si="71"/>
        <v>-0.1144759412289309</v>
      </c>
      <c r="K313" s="104"/>
      <c r="L313" s="105"/>
      <c r="M313" s="106"/>
      <c r="N313" s="104"/>
      <c r="O313" s="105"/>
      <c r="P313" s="106"/>
    </row>
    <row r="314" spans="1:16" s="96" customFormat="1" ht="18" customHeight="1" x14ac:dyDescent="0.25">
      <c r="A314" s="97">
        <v>45055</v>
      </c>
      <c r="B314" s="71">
        <v>625.357004644673</v>
      </c>
      <c r="C314" s="99"/>
      <c r="D314" s="141">
        <f t="shared" si="69"/>
        <v>0.53892739824454861</v>
      </c>
      <c r="E314" s="71">
        <v>644.36083531545603</v>
      </c>
      <c r="F314" s="58"/>
      <c r="G314" s="141">
        <f t="shared" si="70"/>
        <v>0.7638845275915962</v>
      </c>
      <c r="H314" s="71">
        <v>660.09322465194691</v>
      </c>
      <c r="I314" s="58"/>
      <c r="J314" s="141">
        <f t="shared" si="71"/>
        <v>0.96969897771441715</v>
      </c>
      <c r="K314" s="104"/>
      <c r="L314" s="105"/>
      <c r="M314" s="106"/>
      <c r="N314" s="104"/>
      <c r="O314" s="105"/>
      <c r="P314" s="106"/>
    </row>
    <row r="315" spans="1:16" s="96" customFormat="1" ht="18" customHeight="1" x14ac:dyDescent="0.25">
      <c r="A315" s="97">
        <v>45087</v>
      </c>
      <c r="B315" s="71">
        <v>625.79316242822426</v>
      </c>
      <c r="C315" s="99"/>
      <c r="D315" s="141">
        <f t="shared" si="69"/>
        <v>6.9745406273824528E-2</v>
      </c>
      <c r="E315" s="71">
        <v>648.03540379636775</v>
      </c>
      <c r="F315" s="58"/>
      <c r="G315" s="141">
        <f t="shared" si="70"/>
        <v>0.57026564612865371</v>
      </c>
      <c r="H315" s="71">
        <v>666.86736893149134</v>
      </c>
      <c r="I315" s="58"/>
      <c r="J315" s="141">
        <f t="shared" si="71"/>
        <v>1.0262405409654507</v>
      </c>
      <c r="K315" s="104"/>
      <c r="L315" s="105"/>
      <c r="M315" s="106"/>
      <c r="N315" s="104"/>
      <c r="O315" s="105"/>
      <c r="P315" s="106"/>
    </row>
    <row r="316" spans="1:16" s="96" customFormat="1" ht="18" customHeight="1" x14ac:dyDescent="0.25">
      <c r="A316" s="97">
        <v>45119</v>
      </c>
      <c r="B316" s="71">
        <v>618.36817280560183</v>
      </c>
      <c r="C316" s="99"/>
      <c r="D316" s="141">
        <f t="shared" si="69"/>
        <v>-1.1864926094449002</v>
      </c>
      <c r="E316" s="71">
        <v>641.79794239638341</v>
      </c>
      <c r="F316" s="58"/>
      <c r="G316" s="141">
        <f t="shared" si="70"/>
        <v>-0.96251861602677513</v>
      </c>
      <c r="H316" s="71">
        <v>661.7964448071491</v>
      </c>
      <c r="I316" s="58"/>
      <c r="J316" s="141">
        <f t="shared" si="71"/>
        <v>-0.76040969472944697</v>
      </c>
      <c r="K316" s="104"/>
      <c r="L316" s="105"/>
      <c r="M316" s="106"/>
      <c r="N316" s="104"/>
      <c r="O316" s="105"/>
      <c r="P316" s="106"/>
    </row>
    <row r="317" spans="1:16" s="96" customFormat="1" ht="18" customHeight="1" x14ac:dyDescent="0.25">
      <c r="A317" s="97">
        <v>45151</v>
      </c>
      <c r="B317" s="71">
        <v>618.45826274407023</v>
      </c>
      <c r="C317" s="99"/>
      <c r="D317" s="141">
        <f t="shared" si="69"/>
        <v>1.4568980492590811E-2</v>
      </c>
      <c r="E317" s="71">
        <v>646.21871616428348</v>
      </c>
      <c r="F317" s="58"/>
      <c r="G317" s="141">
        <f t="shared" si="70"/>
        <v>0.68881083529086506</v>
      </c>
      <c r="H317" s="71">
        <v>670.36418574734307</v>
      </c>
      <c r="I317" s="58"/>
      <c r="J317" s="141">
        <f t="shared" si="71"/>
        <v>1.2946187619201632</v>
      </c>
      <c r="K317" s="104"/>
      <c r="L317" s="105"/>
      <c r="M317" s="106"/>
      <c r="N317" s="104"/>
      <c r="O317" s="105"/>
      <c r="P317" s="106"/>
    </row>
    <row r="318" spans="1:16" s="96" customFormat="1" ht="18" customHeight="1" x14ac:dyDescent="0.25">
      <c r="A318" s="97">
        <v>45183</v>
      </c>
      <c r="B318" s="71">
        <v>617.83730633612299</v>
      </c>
      <c r="C318" s="99"/>
      <c r="D318" s="141">
        <f t="shared" si="69"/>
        <v>-0.1004039310902094</v>
      </c>
      <c r="E318" s="71">
        <v>645.76153119228138</v>
      </c>
      <c r="F318" s="58"/>
      <c r="G318" s="141">
        <f t="shared" si="70"/>
        <v>-7.0747714445007492E-2</v>
      </c>
      <c r="H318" s="71">
        <v>670.06628758350587</v>
      </c>
      <c r="I318" s="58"/>
      <c r="J318" s="141">
        <f t="shared" si="71"/>
        <v>-4.4438257617407384E-2</v>
      </c>
      <c r="K318" s="104"/>
      <c r="L318" s="105"/>
      <c r="M318" s="106"/>
      <c r="N318" s="104"/>
      <c r="O318" s="105"/>
      <c r="P318" s="106"/>
    </row>
    <row r="319" spans="1:16" s="96" customFormat="1" ht="18" customHeight="1" x14ac:dyDescent="0.25">
      <c r="A319" s="97">
        <v>45215</v>
      </c>
      <c r="B319" s="71">
        <v>618.71672891822504</v>
      </c>
      <c r="C319" s="99"/>
      <c r="D319" s="141">
        <f t="shared" si="69"/>
        <v>0.14233886058405698</v>
      </c>
      <c r="E319" s="71">
        <v>646.21711032579594</v>
      </c>
      <c r="F319" s="58"/>
      <c r="G319" s="141">
        <f t="shared" si="70"/>
        <v>7.0549128665708949E-2</v>
      </c>
      <c r="H319" s="71">
        <v>670.1124997927576</v>
      </c>
      <c r="I319" s="58"/>
      <c r="J319" s="141">
        <f t="shared" si="71"/>
        <v>6.896662331490333E-3</v>
      </c>
      <c r="K319" s="104"/>
      <c r="L319" s="105"/>
      <c r="M319" s="106"/>
      <c r="N319" s="104"/>
      <c r="O319" s="105"/>
      <c r="P319" s="106"/>
    </row>
    <row r="320" spans="1:16" s="96" customFormat="1" ht="18" customHeight="1" x14ac:dyDescent="0.25">
      <c r="A320" s="97">
        <v>45247</v>
      </c>
      <c r="B320" s="71">
        <v>621.18783671838571</v>
      </c>
      <c r="C320" s="99"/>
      <c r="D320" s="141">
        <f t="shared" si="69"/>
        <v>0.39939243351010401</v>
      </c>
      <c r="E320" s="71">
        <v>648.25601100913798</v>
      </c>
      <c r="F320" s="58"/>
      <c r="G320" s="141">
        <f t="shared" si="70"/>
        <v>0.31551326183767436</v>
      </c>
      <c r="H320" s="71">
        <v>671.7277453501282</v>
      </c>
      <c r="I320" s="58"/>
      <c r="J320" s="141">
        <f t="shared" si="71"/>
        <v>0.24104095325339081</v>
      </c>
      <c r="K320" s="104"/>
      <c r="L320" s="105"/>
      <c r="M320" s="106"/>
      <c r="N320" s="104"/>
      <c r="O320" s="105"/>
      <c r="P320" s="106"/>
    </row>
    <row r="321" spans="1:16" s="96" customFormat="1" ht="18" customHeight="1" x14ac:dyDescent="0.25">
      <c r="A321" s="97">
        <v>45279</v>
      </c>
      <c r="B321" s="71">
        <v>622.41835052012027</v>
      </c>
      <c r="C321" s="99"/>
      <c r="D321" s="141">
        <f t="shared" si="69"/>
        <v>0.19809045332168651</v>
      </c>
      <c r="E321" s="71">
        <v>648.13755842549836</v>
      </c>
      <c r="F321" s="58"/>
      <c r="G321" s="141">
        <f t="shared" si="70"/>
        <v>-1.8272500621352439E-2</v>
      </c>
      <c r="H321" s="71">
        <v>670.3125877040784</v>
      </c>
      <c r="I321" s="58"/>
      <c r="J321" s="141">
        <f t="shared" si="71"/>
        <v>-0.21067428818385414</v>
      </c>
      <c r="K321" s="104"/>
      <c r="L321" s="105"/>
      <c r="M321" s="106"/>
      <c r="N321" s="104"/>
      <c r="O321" s="105"/>
      <c r="P321" s="106"/>
    </row>
    <row r="322" spans="1:16" s="96" customFormat="1" ht="18" customHeight="1" x14ac:dyDescent="0.25">
      <c r="A322" s="26" t="s">
        <v>85</v>
      </c>
      <c r="B322" s="98"/>
      <c r="C322" s="99"/>
      <c r="D322" s="197">
        <f>((D310/100)+1)*((D311/100)+1)*((D312/100)+1)*((D313/100)+1)*((D314/100)+1)*((D315/100)+1)*((D316/100)+1)*((D317/100)+1)*((D318/100)+1)*((D319/100)+1)*((D320/100)+1)*((D321/100)+1)-1</f>
        <v>4.7046779686683582E-3</v>
      </c>
      <c r="E322" s="58"/>
      <c r="F322" s="58"/>
      <c r="G322" s="197">
        <f>((G310/100)+1)*((G311/100)+1)*((G312/100)+1)*((G313/100)+1)*((G314/100)+1)*((G315/100)+1)*((G316/100)+1)*((G317/100)+1)*((G318/100)+1)*((G319/100)+1)*((G320/100)+1)*((G321/100)+1)-1</f>
        <v>1.9706214886082485E-2</v>
      </c>
      <c r="H322" s="58"/>
      <c r="I322" s="58"/>
      <c r="J322" s="197">
        <f>((J310/100)+1)*((J311/100)+1)*((J312/100)+1)*((J313/100)+1)*((J314/100)+1)*((J315/100)+1)*((J316/100)+1)*((J317/100)+1)*((J318/100)+1)*((J319/100)+1)*((J320/100)+1)*((J321/100)+1)-1</f>
        <v>3.3484747216110167E-2</v>
      </c>
      <c r="K322" s="104"/>
      <c r="L322" s="105"/>
      <c r="M322" s="106"/>
      <c r="N322" s="104"/>
      <c r="O322" s="105"/>
      <c r="P322" s="106"/>
    </row>
    <row r="323" spans="1:16" s="96" customFormat="1" ht="18" customHeight="1" x14ac:dyDescent="0.25">
      <c r="A323" s="97">
        <v>45292</v>
      </c>
      <c r="B323" s="71">
        <v>624.98806334780863</v>
      </c>
      <c r="C323" s="99"/>
      <c r="D323" s="141">
        <f>((B323/B321)-1)*100</f>
        <v>0.41285942574491585</v>
      </c>
      <c r="E323" s="71">
        <v>650.04513140433403</v>
      </c>
      <c r="F323" s="58"/>
      <c r="G323" s="141">
        <f>((E323/E321)-1)*100</f>
        <v>0.29431606825405243</v>
      </c>
      <c r="H323" s="71">
        <v>671.57591922071833</v>
      </c>
      <c r="I323" s="58"/>
      <c r="J323" s="141">
        <f>((H323/H321)-1)*100</f>
        <v>0.18846901278806172</v>
      </c>
      <c r="K323" s="104"/>
      <c r="L323" s="105"/>
      <c r="M323" s="106"/>
      <c r="N323" s="104"/>
      <c r="O323" s="105"/>
      <c r="P323" s="106"/>
    </row>
    <row r="324" spans="1:16" s="96" customFormat="1" ht="18" customHeight="1" x14ac:dyDescent="0.25">
      <c r="A324" s="97">
        <v>45324</v>
      </c>
      <c r="B324" s="71">
        <v>623.24067248164408</v>
      </c>
      <c r="C324" s="99"/>
      <c r="D324" s="141">
        <f t="shared" ref="D324:D334" si="72">((B324/B323)-1)*100</f>
        <v>-0.279587878335541</v>
      </c>
      <c r="E324" s="71">
        <v>648.87588437847148</v>
      </c>
      <c r="F324" s="58"/>
      <c r="G324" s="141">
        <f t="shared" ref="G324:G334" si="73">((E324/E323)-1)*100</f>
        <v>-0.1798716688080626</v>
      </c>
      <c r="H324" s="71">
        <v>670.96723026435177</v>
      </c>
      <c r="I324" s="58"/>
      <c r="J324" s="141">
        <f t="shared" ref="J324:J334" si="74">((H324/H323)-1)*100</f>
        <v>-9.0635911584335815E-2</v>
      </c>
      <c r="K324" s="104"/>
      <c r="L324" s="105"/>
      <c r="M324" s="106"/>
      <c r="N324" s="104"/>
      <c r="O324" s="105"/>
      <c r="P324" s="106"/>
    </row>
    <row r="325" spans="1:16" s="96" customFormat="1" ht="18" customHeight="1" x14ac:dyDescent="0.25">
      <c r="A325" s="97">
        <v>45356</v>
      </c>
      <c r="B325" s="71">
        <v>619.98958441903915</v>
      </c>
      <c r="C325" s="99"/>
      <c r="D325" s="141">
        <f t="shared" si="72"/>
        <v>-0.5216424739514558</v>
      </c>
      <c r="E325" s="71">
        <v>646.15296559379055</v>
      </c>
      <c r="F325" s="58"/>
      <c r="G325" s="141">
        <f t="shared" si="73"/>
        <v>-0.41963630491355097</v>
      </c>
      <c r="H325" s="71">
        <v>668.76294248018053</v>
      </c>
      <c r="I325" s="58"/>
      <c r="J325" s="141">
        <f t="shared" si="74"/>
        <v>-0.32852391066889863</v>
      </c>
      <c r="K325" s="104"/>
      <c r="L325" s="105"/>
      <c r="M325" s="106"/>
      <c r="N325" s="104"/>
      <c r="O325" s="105"/>
      <c r="P325" s="106"/>
    </row>
    <row r="326" spans="1:16" s="96" customFormat="1" ht="18" customHeight="1" x14ac:dyDescent="0.25">
      <c r="A326" s="97">
        <v>45388</v>
      </c>
      <c r="B326" s="71">
        <v>620.33000000000004</v>
      </c>
      <c r="C326" s="99"/>
      <c r="D326" s="141">
        <f t="shared" si="72"/>
        <v>5.4906661259468414E-2</v>
      </c>
      <c r="E326" s="71">
        <v>647.45000000000005</v>
      </c>
      <c r="F326" s="58"/>
      <c r="G326" s="141">
        <f t="shared" si="73"/>
        <v>0.20073178879826958</v>
      </c>
      <c r="H326" s="71">
        <v>670.97</v>
      </c>
      <c r="I326" s="58"/>
      <c r="J326" s="141">
        <f t="shared" si="74"/>
        <v>0.33002090570903864</v>
      </c>
      <c r="K326" s="104"/>
      <c r="L326" s="105"/>
      <c r="M326" s="106"/>
      <c r="N326" s="104"/>
      <c r="O326" s="105"/>
      <c r="P326" s="106"/>
    </row>
    <row r="327" spans="1:16" s="96" customFormat="1" ht="18" customHeight="1" x14ac:dyDescent="0.25">
      <c r="A327" s="97">
        <v>45420</v>
      </c>
      <c r="B327" s="71">
        <v>633.93550140452112</v>
      </c>
      <c r="C327" s="99"/>
      <c r="D327" s="141">
        <f t="shared" si="72"/>
        <v>2.1932683256526531</v>
      </c>
      <c r="E327" s="71">
        <v>662.83322572243969</v>
      </c>
      <c r="F327" s="58"/>
      <c r="G327" s="141">
        <f t="shared" si="73"/>
        <v>2.3759712290431168</v>
      </c>
      <c r="H327" s="71">
        <v>688.0067617291819</v>
      </c>
      <c r="I327" s="58"/>
      <c r="J327" s="141">
        <f t="shared" si="74"/>
        <v>2.5391242125850422</v>
      </c>
      <c r="K327" s="104"/>
      <c r="L327" s="105"/>
      <c r="M327" s="106"/>
      <c r="N327" s="104"/>
      <c r="O327" s="105"/>
      <c r="P327" s="106"/>
    </row>
    <row r="328" spans="1:16" s="96" customFormat="1" ht="18" customHeight="1" x14ac:dyDescent="0.25">
      <c r="A328" s="97">
        <v>45452</v>
      </c>
      <c r="B328" s="71">
        <v>639.31186888933735</v>
      </c>
      <c r="C328" s="99"/>
      <c r="D328" s="141">
        <f t="shared" si="72"/>
        <v>0.84809376867276409</v>
      </c>
      <c r="E328" s="71">
        <v>667.99479929873473</v>
      </c>
      <c r="F328" s="58"/>
      <c r="G328" s="141">
        <f t="shared" si="73"/>
        <v>0.77871376629758959</v>
      </c>
      <c r="H328" s="71">
        <v>692.9414278545388</v>
      </c>
      <c r="I328" s="58"/>
      <c r="J328" s="141">
        <f t="shared" si="74"/>
        <v>0.71724093422489421</v>
      </c>
      <c r="K328" s="104"/>
      <c r="L328" s="105"/>
      <c r="M328" s="106"/>
      <c r="N328" s="104"/>
      <c r="O328" s="105"/>
      <c r="P328" s="106"/>
    </row>
    <row r="329" spans="1:16" s="96" customFormat="1" ht="18" customHeight="1" x14ac:dyDescent="0.25">
      <c r="A329" s="97">
        <v>45484</v>
      </c>
      <c r="B329" s="71">
        <v>641.87897664272418</v>
      </c>
      <c r="C329" s="99"/>
      <c r="D329" s="141">
        <f t="shared" si="72"/>
        <v>0.4015423267280438</v>
      </c>
      <c r="E329" s="71">
        <v>670.70163255242346</v>
      </c>
      <c r="F329" s="58"/>
      <c r="G329" s="141">
        <f t="shared" si="73"/>
        <v>0.40521771375021665</v>
      </c>
      <c r="H329" s="71">
        <v>695.77194426836729</v>
      </c>
      <c r="I329" s="58"/>
      <c r="J329" s="141">
        <f t="shared" si="74"/>
        <v>0.40847845143163752</v>
      </c>
      <c r="K329" s="104"/>
      <c r="L329" s="105"/>
      <c r="M329" s="106"/>
      <c r="N329" s="104"/>
      <c r="O329" s="105"/>
      <c r="P329" s="106"/>
    </row>
    <row r="330" spans="1:16" s="96" customFormat="1" ht="18" customHeight="1" x14ac:dyDescent="0.25">
      <c r="A330" s="97">
        <v>45516</v>
      </c>
      <c r="B330" s="71">
        <v>645.26255574825211</v>
      </c>
      <c r="C330" s="99"/>
      <c r="D330" s="141">
        <f t="shared" si="72"/>
        <v>0.52713661432337577</v>
      </c>
      <c r="E330" s="71">
        <v>673.7280681818329</v>
      </c>
      <c r="F330" s="58"/>
      <c r="G330" s="141">
        <f t="shared" si="73"/>
        <v>0.45123427206998912</v>
      </c>
      <c r="H330" s="71">
        <v>698.44301082983964</v>
      </c>
      <c r="I330" s="58"/>
      <c r="J330" s="141">
        <f t="shared" si="74"/>
        <v>0.38389972224031066</v>
      </c>
      <c r="K330" s="104"/>
      <c r="L330" s="105"/>
      <c r="M330" s="106"/>
      <c r="N330" s="104"/>
      <c r="O330" s="105"/>
      <c r="P330" s="106"/>
    </row>
    <row r="331" spans="1:16" s="96" customFormat="1" ht="18" customHeight="1" x14ac:dyDescent="0.25">
      <c r="A331" s="97">
        <v>45548</v>
      </c>
      <c r="B331" s="71">
        <v>645.00116135965175</v>
      </c>
      <c r="C331" s="99"/>
      <c r="D331" s="141">
        <f t="shared" si="72"/>
        <v>-4.0509771762176072E-2</v>
      </c>
      <c r="E331" s="71">
        <v>673.24888531415957</v>
      </c>
      <c r="F331" s="58"/>
      <c r="G331" s="141">
        <f t="shared" si="73"/>
        <v>-7.1124076656992052E-2</v>
      </c>
      <c r="H331" s="71">
        <v>697.75629176490554</v>
      </c>
      <c r="I331" s="58"/>
      <c r="J331" s="141">
        <f t="shared" si="74"/>
        <v>-9.8321416964020081E-2</v>
      </c>
      <c r="K331" s="104"/>
      <c r="L331" s="105"/>
      <c r="M331" s="106"/>
      <c r="N331" s="104"/>
      <c r="O331" s="105"/>
      <c r="P331" s="106"/>
    </row>
    <row r="332" spans="1:16" s="96" customFormat="1" ht="18" customHeight="1" x14ac:dyDescent="0.25">
      <c r="A332" s="97">
        <v>45580</v>
      </c>
      <c r="B332" s="71">
        <v>651.27793851544209</v>
      </c>
      <c r="C332" s="99"/>
      <c r="D332" s="141">
        <f t="shared" si="72"/>
        <v>0.97314199288556225</v>
      </c>
      <c r="E332" s="71">
        <v>679.24182161193949</v>
      </c>
      <c r="F332" s="58"/>
      <c r="G332" s="141">
        <f t="shared" si="73"/>
        <v>0.89015168513548737</v>
      </c>
      <c r="H332" s="71">
        <v>703.4526453053104</v>
      </c>
      <c r="I332" s="58"/>
      <c r="J332" s="141">
        <f t="shared" si="74"/>
        <v>0.81638153716916406</v>
      </c>
      <c r="K332" s="104"/>
      <c r="L332" s="105"/>
      <c r="M332" s="106"/>
      <c r="N332" s="104"/>
      <c r="O332" s="105"/>
      <c r="P332" s="106"/>
    </row>
    <row r="333" spans="1:16" s="96" customFormat="1" ht="18" customHeight="1" x14ac:dyDescent="0.25">
      <c r="A333" s="97">
        <v>45612</v>
      </c>
      <c r="B333" s="71">
        <v>659.39338577601541</v>
      </c>
      <c r="C333" s="99"/>
      <c r="D333" s="141">
        <f t="shared" si="72"/>
        <v>1.2460804797214786</v>
      </c>
      <c r="E333" s="71">
        <v>684.99032011715667</v>
      </c>
      <c r="F333" s="58"/>
      <c r="G333" s="141">
        <f t="shared" si="73"/>
        <v>0.84631103714656319</v>
      </c>
      <c r="H333" s="71">
        <v>706.90239908470016</v>
      </c>
      <c r="I333" s="58"/>
      <c r="J333" s="141">
        <f t="shared" si="74"/>
        <v>0.49040312839998546</v>
      </c>
      <c r="K333" s="104"/>
      <c r="L333" s="105"/>
      <c r="M333" s="106"/>
      <c r="N333" s="104"/>
      <c r="O333" s="105"/>
      <c r="P333" s="106"/>
    </row>
    <row r="334" spans="1:16" s="96" customFormat="1" ht="18" customHeight="1" x14ac:dyDescent="0.25">
      <c r="A334" s="97">
        <v>45644</v>
      </c>
      <c r="B334" s="71">
        <v>665.38278050833048</v>
      </c>
      <c r="C334" s="99"/>
      <c r="D334" s="141">
        <f t="shared" si="72"/>
        <v>0.9083188975677059</v>
      </c>
      <c r="E334" s="71">
        <v>690.0654933512883</v>
      </c>
      <c r="F334" s="58"/>
      <c r="G334" s="141">
        <f t="shared" si="73"/>
        <v>0.74091167204575203</v>
      </c>
      <c r="H334" s="71">
        <v>711.07843288144682</v>
      </c>
      <c r="I334" s="58"/>
      <c r="J334" s="141">
        <f t="shared" si="74"/>
        <v>0.5907511138954602</v>
      </c>
      <c r="K334" s="104"/>
      <c r="L334" s="105"/>
      <c r="M334" s="106"/>
      <c r="N334" s="104"/>
      <c r="O334" s="105"/>
      <c r="P334" s="106"/>
    </row>
    <row r="335" spans="1:16" s="96" customFormat="1" ht="18" customHeight="1" x14ac:dyDescent="0.25">
      <c r="A335" s="26" t="s">
        <v>86</v>
      </c>
      <c r="B335" s="98"/>
      <c r="C335" s="99"/>
      <c r="D335" s="197">
        <f>((D323/100)+1)*((D324/100)+1)*((D325/100)+1)*((D326/100)+1)*((D327/100)+1)*((D328/100)+1)*((D329/100)+1)*((D330/100)+1)*((D331/100)+1)*((D332/100)+1)*((D333/100)+1)*((D334/100)+1)-1</f>
        <v>6.9028218644754169E-2</v>
      </c>
      <c r="E335" s="58"/>
      <c r="F335" s="58"/>
      <c r="G335" s="197">
        <f>((G323/100)+1)*((G324/100)+1)*((G325/100)+1)*((G326/100)+1)*((G327/100)+1)*((G328/100)+1)*((G329/100)+1)*((G330/100)+1)*((G331/100)+1)*((G332/100)+1)*((G333/100)+1)*((G334/100)+1)-1</f>
        <v>6.4689870816380335E-2</v>
      </c>
      <c r="H335" s="197"/>
      <c r="I335" s="58"/>
      <c r="J335" s="197">
        <f>((J323/100)+1)*((J324/100)+1)*((J325/100)+1)*((J326/100)+1)*((J327/100)+1)*((J328/100)+1)*((J329/100)+1)*((J330/100)+1)*((J331/100)+1)*((J332/100)+1)*((J333/100)+1)*((J334/100)+1)-1</f>
        <v>6.0816171328361035E-2</v>
      </c>
      <c r="K335" s="104"/>
      <c r="L335" s="105"/>
      <c r="M335" s="106"/>
      <c r="N335" s="104"/>
      <c r="O335" s="105"/>
      <c r="P335" s="106"/>
    </row>
    <row r="336" spans="1:16" s="96" customFormat="1" ht="18" customHeight="1" x14ac:dyDescent="0.25">
      <c r="A336" s="97">
        <v>45658</v>
      </c>
      <c r="B336" s="71">
        <v>671.98977287511582</v>
      </c>
      <c r="C336" s="99"/>
      <c r="D336" s="141">
        <f>((B336/B334)-1)*100</f>
        <v>0.99296112859095231</v>
      </c>
      <c r="E336" s="71">
        <v>696.87090074075502</v>
      </c>
      <c r="F336" s="58"/>
      <c r="G336" s="141">
        <f>((E336/E334)-1)*100</f>
        <v>0.98619731823081924</v>
      </c>
      <c r="H336" s="71">
        <v>718.04779208019238</v>
      </c>
      <c r="I336" s="58"/>
      <c r="J336" s="141">
        <f>((H336/H334)-1)*100</f>
        <v>0.98011117711784834</v>
      </c>
      <c r="K336" s="104"/>
      <c r="L336" s="105"/>
      <c r="M336" s="106"/>
      <c r="N336" s="104"/>
      <c r="O336" s="105"/>
      <c r="P336" s="106"/>
    </row>
    <row r="337" spans="1:16" s="96" customFormat="1" ht="18" customHeight="1" x14ac:dyDescent="0.25">
      <c r="A337" s="97">
        <v>45690</v>
      </c>
      <c r="B337" s="71">
        <v>674.49667235174911</v>
      </c>
      <c r="C337" s="99"/>
      <c r="D337" s="141">
        <f t="shared" ref="D337:D344" si="75">((B337/B336)-1)*100</f>
        <v>0.37305619487444375</v>
      </c>
      <c r="E337" s="71">
        <v>700.62575980998633</v>
      </c>
      <c r="F337" s="58"/>
      <c r="G337" s="141">
        <f t="shared" ref="G337:G344" si="76">((E337/E336)-1)*100</f>
        <v>0.53881702697586853</v>
      </c>
      <c r="H337" s="71">
        <v>722.98788323811141</v>
      </c>
      <c r="I337" s="58"/>
      <c r="J337" s="141">
        <f t="shared" ref="J337:J344" si="77">((H337/H336)-1)*100</f>
        <v>0.68798918573478307</v>
      </c>
      <c r="K337" s="104"/>
      <c r="L337" s="105"/>
      <c r="M337" s="106"/>
      <c r="N337" s="104"/>
      <c r="O337" s="105"/>
      <c r="P337" s="106"/>
    </row>
    <row r="338" spans="1:16" s="96" customFormat="1" ht="18" customHeight="1" x14ac:dyDescent="0.25">
      <c r="A338" s="97">
        <v>45722</v>
      </c>
      <c r="B338" s="71">
        <v>676.94187522432924</v>
      </c>
      <c r="C338" s="99"/>
      <c r="D338" s="141">
        <f t="shared" si="75"/>
        <v>0.36252259986020441</v>
      </c>
      <c r="E338" s="71">
        <v>702.02484487018035</v>
      </c>
      <c r="F338" s="58"/>
      <c r="G338" s="141">
        <f t="shared" si="76"/>
        <v>0.19969078221924175</v>
      </c>
      <c r="H338" s="71">
        <v>723.37549766007714</v>
      </c>
      <c r="I338" s="58"/>
      <c r="J338" s="141">
        <f t="shared" si="77"/>
        <v>5.3612851743745082E-2</v>
      </c>
      <c r="K338" s="104"/>
      <c r="L338" s="105"/>
      <c r="M338" s="106"/>
      <c r="N338" s="104"/>
      <c r="O338" s="105"/>
      <c r="P338" s="106"/>
    </row>
    <row r="339" spans="1:16" s="96" customFormat="1" ht="18" customHeight="1" x14ac:dyDescent="0.25">
      <c r="A339" s="97">
        <v>45754</v>
      </c>
      <c r="B339" s="71">
        <v>676.59068961646199</v>
      </c>
      <c r="C339" s="99"/>
      <c r="D339" s="141">
        <f t="shared" si="75"/>
        <v>-5.1878251400960806E-2</v>
      </c>
      <c r="E339" s="71">
        <v>702.54901767002775</v>
      </c>
      <c r="F339" s="58"/>
      <c r="G339" s="141">
        <f t="shared" si="76"/>
        <v>7.4665847466448554E-2</v>
      </c>
      <c r="H339" s="71">
        <v>724.73935147298312</v>
      </c>
      <c r="I339" s="58"/>
      <c r="J339" s="141">
        <f t="shared" si="77"/>
        <v>0.18854022804444259</v>
      </c>
      <c r="K339" s="104"/>
      <c r="L339" s="105"/>
      <c r="M339" s="106"/>
      <c r="N339" s="104"/>
      <c r="O339" s="105"/>
      <c r="P339" s="106"/>
    </row>
    <row r="340" spans="1:16" s="96" customFormat="1" ht="18" customHeight="1" x14ac:dyDescent="0.25">
      <c r="A340" s="97">
        <v>45786</v>
      </c>
      <c r="B340" s="71">
        <v>675.69999119860643</v>
      </c>
      <c r="C340" s="99"/>
      <c r="D340" s="141">
        <f t="shared" si="75"/>
        <v>-0.13164508934647712</v>
      </c>
      <c r="E340" s="71">
        <v>700.67258877551922</v>
      </c>
      <c r="F340" s="58"/>
      <c r="G340" s="141">
        <f t="shared" si="76"/>
        <v>-0.2670886795531513</v>
      </c>
      <c r="H340" s="71">
        <v>721.92244145908285</v>
      </c>
      <c r="I340" s="58"/>
      <c r="J340" s="141">
        <f t="shared" si="77"/>
        <v>-0.38867904829165134</v>
      </c>
      <c r="K340" s="104"/>
      <c r="L340" s="105"/>
      <c r="M340" s="106"/>
      <c r="N340" s="104"/>
      <c r="O340" s="105"/>
      <c r="P340" s="106"/>
    </row>
    <row r="341" spans="1:16" s="96" customFormat="1" ht="18" customHeight="1" x14ac:dyDescent="0.25">
      <c r="A341" s="97">
        <v>45818</v>
      </c>
      <c r="B341" s="71">
        <v>684.67081342119866</v>
      </c>
      <c r="C341" s="99"/>
      <c r="D341" s="141">
        <f t="shared" si="75"/>
        <v>1.3276339114166813</v>
      </c>
      <c r="E341" s="71">
        <v>713.53267866860597</v>
      </c>
      <c r="F341" s="58"/>
      <c r="G341" s="141">
        <f t="shared" si="76"/>
        <v>1.8353921787579441</v>
      </c>
      <c r="H341" s="71">
        <v>738.47174050060698</v>
      </c>
      <c r="I341" s="58"/>
      <c r="J341" s="141">
        <f t="shared" si="77"/>
        <v>2.2923929346310601</v>
      </c>
      <c r="K341" s="104"/>
      <c r="L341" s="105"/>
      <c r="M341" s="106"/>
      <c r="N341" s="104"/>
      <c r="O341" s="105"/>
      <c r="P341" s="106"/>
    </row>
    <row r="342" spans="1:16" s="96" customFormat="1" ht="18" customHeight="1" x14ac:dyDescent="0.25">
      <c r="A342" s="97">
        <v>45850</v>
      </c>
      <c r="B342" s="71">
        <v>677.90798895071782</v>
      </c>
      <c r="C342" s="99"/>
      <c r="D342" s="141">
        <f t="shared" si="75"/>
        <v>-0.98774832195460682</v>
      </c>
      <c r="E342" s="71">
        <v>709.3737652022088</v>
      </c>
      <c r="F342" s="58"/>
      <c r="G342" s="141">
        <f t="shared" si="76"/>
        <v>-0.58286236786763146</v>
      </c>
      <c r="H342" s="71">
        <v>736.83316538776251</v>
      </c>
      <c r="I342" s="58"/>
      <c r="J342" s="141">
        <f t="shared" si="77"/>
        <v>-0.22188731443314458</v>
      </c>
      <c r="K342" s="104"/>
      <c r="L342" s="105"/>
      <c r="M342" s="106"/>
      <c r="N342" s="104"/>
      <c r="O342" s="105"/>
      <c r="P342" s="106"/>
    </row>
    <row r="343" spans="1:16" s="96" customFormat="1" ht="18" customHeight="1" x14ac:dyDescent="0.25">
      <c r="A343" s="97">
        <v>45882</v>
      </c>
      <c r="B343" s="71">
        <v>676.80810027589564</v>
      </c>
      <c r="C343" s="99"/>
      <c r="D343" s="141">
        <f t="shared" si="75"/>
        <v>-0.16224748679014578</v>
      </c>
      <c r="E343" s="71">
        <v>708.65852921455814</v>
      </c>
      <c r="F343" s="58"/>
      <c r="G343" s="141">
        <f t="shared" si="76"/>
        <v>-0.10082639403033999</v>
      </c>
      <c r="H343" s="71">
        <v>736.49063456397789</v>
      </c>
      <c r="I343" s="58"/>
      <c r="J343" s="141">
        <f t="shared" si="77"/>
        <v>-4.6486890095986944E-2</v>
      </c>
      <c r="K343" s="104"/>
      <c r="L343" s="105"/>
      <c r="M343" s="106"/>
      <c r="N343" s="104"/>
      <c r="O343" s="105"/>
      <c r="P343" s="106"/>
    </row>
    <row r="344" spans="1:16" s="96" customFormat="1" ht="18" customHeight="1" x14ac:dyDescent="0.25">
      <c r="A344" s="97">
        <v>45914</v>
      </c>
      <c r="B344" s="71">
        <v>677.20609965225242</v>
      </c>
      <c r="C344" s="99"/>
      <c r="D344" s="141">
        <f t="shared" si="75"/>
        <v>5.8805350614821172E-2</v>
      </c>
      <c r="E344" s="71">
        <v>708.68572769717002</v>
      </c>
      <c r="F344" s="58"/>
      <c r="G344" s="141">
        <f t="shared" si="76"/>
        <v>3.838023743529817E-3</v>
      </c>
      <c r="H344" s="71">
        <v>736.16116190298442</v>
      </c>
      <c r="I344" s="58"/>
      <c r="J344" s="141">
        <f t="shared" si="77"/>
        <v>-4.4735485494462601E-2</v>
      </c>
      <c r="K344" s="104"/>
      <c r="L344" s="105"/>
      <c r="M344" s="106"/>
      <c r="N344" s="104"/>
      <c r="O344" s="105"/>
      <c r="P344" s="106"/>
    </row>
    <row r="345" spans="1:16" s="96" customFormat="1" ht="18" customHeight="1" x14ac:dyDescent="0.25">
      <c r="A345" s="97">
        <v>45945</v>
      </c>
      <c r="B345" s="71">
        <v>680.78233930212741</v>
      </c>
      <c r="C345" s="99"/>
      <c r="D345" s="141">
        <v>0.5280873358511462</v>
      </c>
      <c r="E345" s="71">
        <v>712.11</v>
      </c>
      <c r="F345" s="58"/>
      <c r="G345" s="141">
        <v>0.48318629386778778</v>
      </c>
      <c r="H345" s="71">
        <v>739.43</v>
      </c>
      <c r="I345" s="58"/>
      <c r="J345" s="141">
        <v>0.44403837993376438</v>
      </c>
      <c r="K345" s="104"/>
      <c r="L345" s="105"/>
      <c r="M345" s="106"/>
      <c r="N345" s="104"/>
      <c r="O345" s="105"/>
      <c r="P345" s="106"/>
    </row>
    <row r="346" spans="1:16" s="96" customFormat="1" ht="18" customHeight="1" x14ac:dyDescent="0.25">
      <c r="A346" s="97">
        <v>45976</v>
      </c>
      <c r="B346" s="71">
        <v>676.73153043674915</v>
      </c>
      <c r="C346" s="99"/>
      <c r="D346" s="141">
        <f t="shared" ref="D346" si="78">((B346/B345)-1)*100</f>
        <v>-0.59502261317924132</v>
      </c>
      <c r="E346" s="71">
        <v>707.34328049309806</v>
      </c>
      <c r="F346" s="58"/>
      <c r="G346" s="141">
        <f t="shared" ref="G346:G347" si="79">((E346/E345)-1)*100</f>
        <v>-0.66937966141494831</v>
      </c>
      <c r="H346" s="71">
        <v>733.9894547029611</v>
      </c>
      <c r="I346" s="58"/>
      <c r="J346" s="141">
        <f t="shared" ref="J346:J347" si="80">((H346/H345)-1)*100</f>
        <v>-0.73577556997130866</v>
      </c>
      <c r="K346" s="104"/>
      <c r="L346" s="105"/>
      <c r="M346" s="106"/>
      <c r="N346" s="104"/>
      <c r="O346" s="105"/>
      <c r="P346" s="106"/>
    </row>
    <row r="347" spans="1:16" s="96" customFormat="1" ht="18" customHeight="1" x14ac:dyDescent="0.25">
      <c r="A347" s="97">
        <v>45997</v>
      </c>
      <c r="B347" s="251">
        <v>673.10135217626862</v>
      </c>
      <c r="C347" s="71"/>
      <c r="D347" s="141">
        <f>((B347/B346)-1)*100</f>
        <v>-0.53642812507017634</v>
      </c>
      <c r="E347" s="251">
        <v>703.13683263655923</v>
      </c>
      <c r="F347" s="58"/>
      <c r="G347" s="141">
        <f t="shared" si="79"/>
        <v>-0.59468266293650762</v>
      </c>
      <c r="H347" s="251">
        <v>729.2454563286243</v>
      </c>
      <c r="I347" s="58"/>
      <c r="J347" s="141">
        <f t="shared" si="80"/>
        <v>-0.64633059016585559</v>
      </c>
      <c r="K347" s="104"/>
      <c r="L347" s="105"/>
      <c r="M347" s="106"/>
      <c r="N347" s="104"/>
      <c r="O347" s="105"/>
      <c r="P347" s="106"/>
    </row>
    <row r="348" spans="1:16" s="96" customFormat="1" ht="18" customHeight="1" x14ac:dyDescent="0.25">
      <c r="A348" s="26" t="s">
        <v>87</v>
      </c>
      <c r="B348" s="69"/>
      <c r="C348" s="71"/>
      <c r="D348" s="197">
        <f>((D336/100)+1)*((D337/100)+1)*((D338/100)+1)*((D339/100)+1)*((D340/100)+1)*((D341/100)+1)*((D342/100)+1)*((D343/100)+1)*((D344/100)+1)*((D345/100)+1)*((D346/100)+1)*((D347/100)+1)-1</f>
        <v>1.1600197501416387E-2</v>
      </c>
      <c r="E348" s="58"/>
      <c r="F348" s="58"/>
      <c r="G348" s="197">
        <f>((G336/100)+1)*((G337/100)+1)*((G338/100)+1)*((G339/100)+1)*((G340/100)+1)*((G341/100)+1)*((G342/100)+1)*((G343/100)+1)*((G344/100)+1)*((G345/100)+1)*((G346/100)+1)*((G347/100)+1)-1</f>
        <v>1.8942172027455628E-2</v>
      </c>
      <c r="H348" s="197"/>
      <c r="I348" s="58"/>
      <c r="J348" s="197">
        <f>((J336/100)+1)*((J337/100)+1)*((J338/100)+1)*((J339/100)+1)*((J340/100)+1)*((J341/100)+1)*((J342/100)+1)*((J343/100)+1)*((J344/100)+1)*((J345/100)+1)*((J346/100)+1)*((J347/100)+1)-1</f>
        <v>2.5548550774576073E-2</v>
      </c>
      <c r="K348" s="104"/>
      <c r="L348" s="105"/>
      <c r="M348" s="106"/>
      <c r="N348" s="104"/>
      <c r="O348" s="105"/>
      <c r="P348" s="106"/>
    </row>
    <row r="349" spans="1:16" s="93" customFormat="1" ht="30.75" customHeight="1" x14ac:dyDescent="0.25">
      <c r="A349" s="214" t="s">
        <v>88</v>
      </c>
      <c r="B349" s="91"/>
      <c r="C349" s="91"/>
      <c r="D349" s="92">
        <f>((D336/100)+1)*((D337/100)+1)*((D338/100)+1)*((D339/100)+1)*((D340/100)+1)*((D341/100)+1)*((D342/100)+1)*((D343/100)+1)*((D344/100)+1)*((D345/100)+1)*((D346/100)+1)*((D347/100)+1)-1</f>
        <v>1.1600197501416387E-2</v>
      </c>
      <c r="E349" s="92"/>
      <c r="F349" s="92"/>
      <c r="G349" s="92">
        <f>((G336/100)+1)*((G337/100)+1)*((G338/100)+1)*((G339/100)+1)*((G340/100)+1)*((G341/100)+1)*((G342/100)+1)*((G343/100)+1)*((G344/100)+1)*((G345/100)+1)*((G346/100)+1)*((G347/100)+1)-1</f>
        <v>1.8942172027455628E-2</v>
      </c>
      <c r="H349" s="92"/>
      <c r="I349" s="92"/>
      <c r="J349" s="92">
        <f>((J336/100)+1)*((J337/100)+1)*((J338/100)+1)*((J339/100)+1)*((J340/100)+1)*((J341/100)+1)*((J342/100)+1)*((J343/100)+1)*((J344/100)+1)*((J345/100)+1)*((J346/100)+1)*((J347/100)+1)-1</f>
        <v>2.5548550774576073E-2</v>
      </c>
      <c r="K349" s="107"/>
      <c r="L349" s="107"/>
      <c r="M349" s="108"/>
      <c r="N349" s="107"/>
      <c r="O349" s="107"/>
      <c r="P349" s="108"/>
    </row>
    <row r="350" spans="1:16" ht="41.25" customHeight="1" x14ac:dyDescent="0.25">
      <c r="B350" s="30"/>
      <c r="D350" s="31"/>
      <c r="F350" s="32"/>
      <c r="G350" s="33"/>
      <c r="I350" s="33"/>
      <c r="J350" s="33"/>
    </row>
    <row r="351" spans="1:16" ht="15" customHeight="1" x14ac:dyDescent="0.25">
      <c r="A351" s="249" t="s">
        <v>56</v>
      </c>
      <c r="B351" s="30"/>
      <c r="D351" s="31"/>
      <c r="F351" s="32"/>
      <c r="G351" s="33"/>
      <c r="I351" s="33"/>
      <c r="J351" s="33"/>
    </row>
    <row r="352" spans="1:16" ht="15" customHeight="1" x14ac:dyDescent="0.25">
      <c r="B352" s="30"/>
      <c r="D352" s="31"/>
      <c r="F352" s="32"/>
      <c r="G352" s="33"/>
      <c r="I352" s="33"/>
      <c r="J352" s="33"/>
    </row>
    <row r="353" spans="2:10" ht="15" customHeight="1" x14ac:dyDescent="0.25">
      <c r="B353" s="30"/>
      <c r="D353" s="31"/>
      <c r="F353" s="32"/>
      <c r="G353" s="33"/>
      <c r="I353" s="33"/>
      <c r="J353" s="33"/>
    </row>
    <row r="354" spans="2:10" ht="15" customHeight="1" x14ac:dyDescent="0.25">
      <c r="E354" s="33"/>
      <c r="F354" s="33"/>
      <c r="H354" s="33"/>
      <c r="I354" s="33"/>
    </row>
    <row r="355" spans="2:10" ht="15" customHeight="1" x14ac:dyDescent="0.25">
      <c r="E355" s="33"/>
      <c r="F355" s="33"/>
      <c r="H355" s="33"/>
      <c r="I355" s="33"/>
    </row>
    <row r="356" spans="2:10" ht="15" customHeight="1" x14ac:dyDescent="0.25">
      <c r="E356" s="33"/>
      <c r="F356" s="33"/>
      <c r="H356" s="33"/>
      <c r="I356" s="33"/>
    </row>
    <row r="357" spans="2:10" ht="15" customHeight="1" x14ac:dyDescent="0.25">
      <c r="E357" s="33"/>
      <c r="F357" s="33"/>
      <c r="H357" s="33"/>
      <c r="I357" s="33"/>
    </row>
    <row r="358" spans="2:10" ht="15" customHeight="1" x14ac:dyDescent="0.25">
      <c r="E358" s="33"/>
      <c r="F358" s="33"/>
      <c r="H358" s="33"/>
      <c r="I358" s="33"/>
    </row>
    <row r="359" spans="2:10" ht="15" customHeight="1" x14ac:dyDescent="0.25">
      <c r="E359" s="33"/>
      <c r="F359" s="33"/>
      <c r="H359" s="33"/>
      <c r="I359" s="33"/>
    </row>
    <row r="360" spans="2:10" ht="15" customHeight="1" x14ac:dyDescent="0.25">
      <c r="E360" s="33"/>
      <c r="F360" s="33"/>
      <c r="H360" s="33"/>
      <c r="I360" s="33"/>
    </row>
    <row r="361" spans="2:10" ht="15" customHeight="1" x14ac:dyDescent="0.25">
      <c r="E361" s="33"/>
      <c r="F361" s="33"/>
      <c r="H361" s="33"/>
      <c r="I361" s="33"/>
    </row>
    <row r="362" spans="2:10" ht="15" customHeight="1" x14ac:dyDescent="0.25">
      <c r="E362" s="33"/>
      <c r="F362" s="33"/>
      <c r="H362" s="33"/>
      <c r="I362" s="33"/>
    </row>
    <row r="363" spans="2:10" ht="15" customHeight="1" x14ac:dyDescent="0.25">
      <c r="E363" s="33"/>
      <c r="F363" s="33"/>
      <c r="H363" s="33"/>
      <c r="I363" s="33"/>
    </row>
    <row r="364" spans="2:10" ht="15" customHeight="1" x14ac:dyDescent="0.25">
      <c r="E364" s="33"/>
      <c r="F364" s="33"/>
      <c r="H364" s="33"/>
      <c r="I364" s="33"/>
    </row>
    <row r="365" spans="2:10" ht="15" customHeight="1" x14ac:dyDescent="0.25">
      <c r="E365" s="33"/>
      <c r="F365" s="33"/>
      <c r="H365" s="33"/>
      <c r="I365" s="33"/>
    </row>
    <row r="366" spans="2:10" ht="15" customHeight="1" x14ac:dyDescent="0.25">
      <c r="E366" s="33"/>
      <c r="F366" s="33"/>
      <c r="H366" s="33"/>
      <c r="I366" s="33"/>
    </row>
    <row r="367" spans="2:10" ht="15" customHeight="1" x14ac:dyDescent="0.25">
      <c r="E367" s="33"/>
      <c r="F367" s="33"/>
      <c r="H367" s="33"/>
      <c r="I367" s="33"/>
    </row>
    <row r="368" spans="2:10" ht="15" customHeight="1" x14ac:dyDescent="0.25">
      <c r="E368" s="33"/>
      <c r="F368" s="33"/>
      <c r="H368" s="33"/>
      <c r="I368" s="33"/>
    </row>
    <row r="369" spans="5:9" ht="15" customHeight="1" x14ac:dyDescent="0.25">
      <c r="E369" s="33"/>
      <c r="F369" s="33"/>
      <c r="H369" s="33"/>
      <c r="I369" s="33"/>
    </row>
    <row r="370" spans="5:9" ht="15" customHeight="1" x14ac:dyDescent="0.25">
      <c r="E370" s="33"/>
      <c r="F370" s="33"/>
      <c r="H370" s="33"/>
      <c r="I370" s="33"/>
    </row>
    <row r="371" spans="5:9" ht="15" customHeight="1" x14ac:dyDescent="0.25">
      <c r="E371" s="33"/>
      <c r="F371" s="33"/>
      <c r="H371" s="33"/>
      <c r="I371" s="33"/>
    </row>
    <row r="372" spans="5:9" ht="15" customHeight="1" x14ac:dyDescent="0.25">
      <c r="E372" s="33"/>
      <c r="F372" s="33"/>
      <c r="H372" s="33"/>
      <c r="I372" s="33"/>
    </row>
    <row r="373" spans="5:9" ht="15" customHeight="1" x14ac:dyDescent="0.25">
      <c r="H373" s="33"/>
      <c r="I373" s="33"/>
    </row>
    <row r="374" spans="5:9" ht="15" customHeight="1" x14ac:dyDescent="0.25">
      <c r="H374" s="33"/>
      <c r="I374" s="33"/>
    </row>
    <row r="375" spans="5:9" ht="15" customHeight="1" x14ac:dyDescent="0.25">
      <c r="H375" s="33"/>
      <c r="I375" s="33"/>
    </row>
    <row r="376" spans="5:9" ht="15" customHeight="1" x14ac:dyDescent="0.25">
      <c r="H376" s="33"/>
      <c r="I376" s="33"/>
    </row>
    <row r="377" spans="5:9" ht="15" customHeight="1" x14ac:dyDescent="0.25">
      <c r="H377" s="33"/>
      <c r="I377" s="33"/>
    </row>
    <row r="378" spans="5:9" ht="15" customHeight="1" x14ac:dyDescent="0.25">
      <c r="H378" s="33"/>
      <c r="I378" s="33"/>
    </row>
    <row r="379" spans="5:9" ht="15" customHeight="1" x14ac:dyDescent="0.25">
      <c r="H379" s="33"/>
      <c r="I379" s="33"/>
    </row>
    <row r="380" spans="5:9" ht="15" customHeight="1" x14ac:dyDescent="0.25">
      <c r="H380" s="33"/>
      <c r="I380" s="33"/>
    </row>
    <row r="381" spans="5:9" ht="15" customHeight="1" x14ac:dyDescent="0.25">
      <c r="H381" s="33"/>
      <c r="I381" s="33"/>
    </row>
    <row r="382" spans="5:9" ht="15" customHeight="1" x14ac:dyDescent="0.25">
      <c r="H382" s="33"/>
      <c r="I382" s="33"/>
    </row>
    <row r="383" spans="5:9" ht="15" customHeight="1" x14ac:dyDescent="0.25">
      <c r="H383" s="33"/>
      <c r="I383" s="33"/>
    </row>
    <row r="384" spans="5:9" ht="15" customHeight="1" x14ac:dyDescent="0.25">
      <c r="H384" s="33"/>
      <c r="I384" s="33"/>
    </row>
    <row r="385" spans="8:9" ht="15" customHeight="1" x14ac:dyDescent="0.25">
      <c r="H385" s="33"/>
      <c r="I385" s="33"/>
    </row>
    <row r="386" spans="8:9" ht="15" customHeight="1" x14ac:dyDescent="0.25">
      <c r="H386" s="33"/>
      <c r="I386" s="33"/>
    </row>
    <row r="387" spans="8:9" ht="15" customHeight="1" x14ac:dyDescent="0.25">
      <c r="H387" s="33"/>
      <c r="I387" s="33"/>
    </row>
    <row r="388" spans="8:9" ht="15" customHeight="1" x14ac:dyDescent="0.25">
      <c r="H388" s="33"/>
      <c r="I388" s="33"/>
    </row>
    <row r="389" spans="8:9" ht="15" customHeight="1" x14ac:dyDescent="0.25">
      <c r="H389" s="33"/>
      <c r="I389" s="33"/>
    </row>
    <row r="390" spans="8:9" ht="15" customHeight="1" x14ac:dyDescent="0.25">
      <c r="H390" s="33"/>
      <c r="I390" s="33"/>
    </row>
    <row r="391" spans="8:9" ht="15" customHeight="1" x14ac:dyDescent="0.25">
      <c r="H391" s="33"/>
      <c r="I391" s="33"/>
    </row>
    <row r="392" spans="8:9" ht="15" customHeight="1" x14ac:dyDescent="0.25">
      <c r="H392" s="33"/>
      <c r="I392" s="33"/>
    </row>
    <row r="393" spans="8:9" ht="15" customHeight="1" x14ac:dyDescent="0.25">
      <c r="H393" s="33"/>
      <c r="I393" s="33"/>
    </row>
    <row r="394" spans="8:9" ht="15" customHeight="1" x14ac:dyDescent="0.25">
      <c r="H394" s="33"/>
      <c r="I394" s="33"/>
    </row>
    <row r="395" spans="8:9" ht="15" customHeight="1" x14ac:dyDescent="0.25">
      <c r="H395" s="33"/>
      <c r="I395" s="33"/>
    </row>
    <row r="396" spans="8:9" ht="15" customHeight="1" x14ac:dyDescent="0.25">
      <c r="H396" s="33"/>
      <c r="I396" s="33"/>
    </row>
    <row r="397" spans="8:9" ht="15" customHeight="1" x14ac:dyDescent="0.25">
      <c r="H397" s="33"/>
      <c r="I397" s="33"/>
    </row>
    <row r="398" spans="8:9" ht="15" customHeight="1" x14ac:dyDescent="0.25">
      <c r="H398" s="33"/>
      <c r="I398" s="33"/>
    </row>
    <row r="399" spans="8:9" ht="15" customHeight="1" x14ac:dyDescent="0.25">
      <c r="H399" s="33"/>
      <c r="I399" s="33"/>
    </row>
    <row r="400" spans="8:9" ht="15" customHeight="1" x14ac:dyDescent="0.25">
      <c r="H400" s="33"/>
      <c r="I400" s="33"/>
    </row>
    <row r="401" spans="8:9" ht="15" customHeight="1" x14ac:dyDescent="0.25">
      <c r="H401" s="33"/>
      <c r="I401" s="33"/>
    </row>
    <row r="402" spans="8:9" ht="15" customHeight="1" x14ac:dyDescent="0.25">
      <c r="H402" s="33"/>
      <c r="I402" s="33"/>
    </row>
    <row r="403" spans="8:9" ht="15" customHeight="1" x14ac:dyDescent="0.25">
      <c r="H403" s="33"/>
      <c r="I403" s="33"/>
    </row>
    <row r="404" spans="8:9" ht="15" customHeight="1" x14ac:dyDescent="0.25">
      <c r="H404" s="33"/>
      <c r="I404" s="33"/>
    </row>
    <row r="405" spans="8:9" ht="15" customHeight="1" x14ac:dyDescent="0.25">
      <c r="H405" s="33"/>
      <c r="I405" s="33"/>
    </row>
    <row r="406" spans="8:9" ht="15" customHeight="1" x14ac:dyDescent="0.25">
      <c r="H406" s="33"/>
      <c r="I406" s="33"/>
    </row>
    <row r="407" spans="8:9" ht="15" customHeight="1" x14ac:dyDescent="0.25">
      <c r="H407" s="33"/>
      <c r="I407" s="33"/>
    </row>
    <row r="408" spans="8:9" ht="15" customHeight="1" x14ac:dyDescent="0.25">
      <c r="H408" s="33"/>
      <c r="I408" s="33"/>
    </row>
    <row r="409" spans="8:9" ht="15" customHeight="1" x14ac:dyDescent="0.25">
      <c r="H409" s="33"/>
      <c r="I409" s="33"/>
    </row>
    <row r="410" spans="8:9" ht="15" customHeight="1" x14ac:dyDescent="0.25">
      <c r="H410" s="33"/>
      <c r="I410" s="33"/>
    </row>
    <row r="411" spans="8:9" ht="15" customHeight="1" x14ac:dyDescent="0.25">
      <c r="H411" s="33"/>
      <c r="I411" s="33"/>
    </row>
    <row r="412" spans="8:9" ht="15" customHeight="1" x14ac:dyDescent="0.25">
      <c r="H412" s="33"/>
      <c r="I412" s="33"/>
    </row>
    <row r="413" spans="8:9" ht="15" customHeight="1" x14ac:dyDescent="0.25">
      <c r="H413" s="33"/>
      <c r="I413" s="33"/>
    </row>
    <row r="414" spans="8:9" ht="15" customHeight="1" x14ac:dyDescent="0.25">
      <c r="H414" s="33"/>
      <c r="I414" s="33"/>
    </row>
    <row r="415" spans="8:9" ht="15" customHeight="1" x14ac:dyDescent="0.25">
      <c r="H415" s="33"/>
      <c r="I415" s="33"/>
    </row>
    <row r="416" spans="8:9" ht="15" customHeight="1" x14ac:dyDescent="0.25">
      <c r="H416" s="33"/>
      <c r="I416" s="33"/>
    </row>
    <row r="417" spans="8:9" ht="15" customHeight="1" x14ac:dyDescent="0.25">
      <c r="H417" s="33"/>
      <c r="I417" s="33"/>
    </row>
    <row r="418" spans="8:9" ht="15" customHeight="1" x14ac:dyDescent="0.25">
      <c r="H418" s="33"/>
      <c r="I418" s="33"/>
    </row>
    <row r="419" spans="8:9" ht="15" customHeight="1" x14ac:dyDescent="0.25">
      <c r="H419" s="33"/>
      <c r="I419" s="33"/>
    </row>
    <row r="420" spans="8:9" ht="15" customHeight="1" x14ac:dyDescent="0.25">
      <c r="H420" s="33"/>
      <c r="I420" s="33"/>
    </row>
    <row r="421" spans="8:9" ht="15" customHeight="1" x14ac:dyDescent="0.25">
      <c r="H421" s="33"/>
      <c r="I421" s="33"/>
    </row>
    <row r="422" spans="8:9" ht="15" customHeight="1" x14ac:dyDescent="0.25">
      <c r="H422" s="33"/>
      <c r="I422" s="33"/>
    </row>
    <row r="423" spans="8:9" ht="15" customHeight="1" x14ac:dyDescent="0.25">
      <c r="H423" s="33"/>
      <c r="I423" s="33"/>
    </row>
    <row r="424" spans="8:9" ht="15" customHeight="1" x14ac:dyDescent="0.25">
      <c r="H424" s="33"/>
      <c r="I424" s="33"/>
    </row>
    <row r="425" spans="8:9" ht="15" customHeight="1" x14ac:dyDescent="0.25">
      <c r="H425" s="33"/>
      <c r="I425" s="33"/>
    </row>
    <row r="426" spans="8:9" ht="15" customHeight="1" x14ac:dyDescent="0.25">
      <c r="H426" s="33"/>
      <c r="I426" s="33"/>
    </row>
    <row r="427" spans="8:9" ht="15" customHeight="1" x14ac:dyDescent="0.25">
      <c r="H427" s="33"/>
      <c r="I427" s="33"/>
    </row>
    <row r="428" spans="8:9" ht="15" customHeight="1" x14ac:dyDescent="0.25">
      <c r="H428" s="33"/>
      <c r="I428" s="33"/>
    </row>
    <row r="429" spans="8:9" ht="15" customHeight="1" x14ac:dyDescent="0.25">
      <c r="H429" s="33"/>
      <c r="I429" s="33"/>
    </row>
    <row r="430" spans="8:9" ht="15" customHeight="1" x14ac:dyDescent="0.25">
      <c r="H430" s="33"/>
      <c r="I430" s="33"/>
    </row>
    <row r="431" spans="8:9" ht="15" customHeight="1" x14ac:dyDescent="0.25">
      <c r="H431" s="33"/>
      <c r="I431" s="33"/>
    </row>
    <row r="432" spans="8:9" ht="15" customHeight="1" x14ac:dyDescent="0.25">
      <c r="H432" s="33"/>
      <c r="I432" s="33"/>
    </row>
    <row r="433" spans="8:9" ht="15" customHeight="1" x14ac:dyDescent="0.25">
      <c r="H433" s="33"/>
      <c r="I433" s="33"/>
    </row>
    <row r="434" spans="8:9" ht="15" customHeight="1" x14ac:dyDescent="0.25">
      <c r="H434" s="33"/>
      <c r="I434" s="33"/>
    </row>
    <row r="435" spans="8:9" ht="15" customHeight="1" x14ac:dyDescent="0.25">
      <c r="H435" s="33"/>
      <c r="I435" s="33"/>
    </row>
    <row r="436" spans="8:9" ht="15" customHeight="1" x14ac:dyDescent="0.25">
      <c r="H436" s="33"/>
      <c r="I436" s="33"/>
    </row>
    <row r="437" spans="8:9" ht="15" customHeight="1" x14ac:dyDescent="0.25">
      <c r="H437" s="33"/>
      <c r="I437" s="33"/>
    </row>
    <row r="438" spans="8:9" ht="15" customHeight="1" x14ac:dyDescent="0.25">
      <c r="H438" s="33"/>
      <c r="I438" s="33"/>
    </row>
    <row r="439" spans="8:9" ht="15" customHeight="1" x14ac:dyDescent="0.25">
      <c r="H439" s="33"/>
      <c r="I439" s="33"/>
    </row>
    <row r="440" spans="8:9" ht="15" customHeight="1" x14ac:dyDescent="0.25">
      <c r="H440" s="33"/>
      <c r="I440" s="33"/>
    </row>
    <row r="441" spans="8:9" ht="15" customHeight="1" x14ac:dyDescent="0.25">
      <c r="H441" s="33"/>
      <c r="I441" s="33"/>
    </row>
    <row r="442" spans="8:9" ht="15" customHeight="1" x14ac:dyDescent="0.25">
      <c r="H442" s="33"/>
      <c r="I442" s="33"/>
    </row>
    <row r="443" spans="8:9" ht="15" customHeight="1" x14ac:dyDescent="0.25">
      <c r="H443" s="33"/>
      <c r="I443" s="33"/>
    </row>
    <row r="444" spans="8:9" ht="15" customHeight="1" x14ac:dyDescent="0.25">
      <c r="H444" s="33"/>
      <c r="I444" s="33"/>
    </row>
    <row r="445" spans="8:9" ht="15" customHeight="1" x14ac:dyDescent="0.25">
      <c r="H445" s="33"/>
      <c r="I445" s="33"/>
    </row>
    <row r="446" spans="8:9" ht="15" customHeight="1" x14ac:dyDescent="0.25">
      <c r="H446" s="33"/>
      <c r="I446" s="33"/>
    </row>
    <row r="447" spans="8:9" ht="15" customHeight="1" x14ac:dyDescent="0.25">
      <c r="H447" s="33"/>
      <c r="I447" s="33"/>
    </row>
    <row r="448" spans="8:9" ht="15" customHeight="1" x14ac:dyDescent="0.25">
      <c r="H448" s="33"/>
      <c r="I448" s="33"/>
    </row>
    <row r="449" spans="8:9" ht="15" customHeight="1" x14ac:dyDescent="0.25">
      <c r="H449" s="33"/>
      <c r="I449" s="33"/>
    </row>
    <row r="450" spans="8:9" ht="15" customHeight="1" x14ac:dyDescent="0.25">
      <c r="H450" s="33"/>
      <c r="I450" s="33"/>
    </row>
    <row r="451" spans="8:9" ht="15" customHeight="1" x14ac:dyDescent="0.25">
      <c r="H451" s="33"/>
      <c r="I451" s="33"/>
    </row>
    <row r="452" spans="8:9" ht="15" customHeight="1" x14ac:dyDescent="0.25">
      <c r="H452" s="33"/>
      <c r="I452" s="33"/>
    </row>
    <row r="453" spans="8:9" ht="15" customHeight="1" x14ac:dyDescent="0.25">
      <c r="H453" s="33"/>
      <c r="I453" s="33"/>
    </row>
    <row r="454" spans="8:9" ht="15" customHeight="1" x14ac:dyDescent="0.25">
      <c r="H454" s="33"/>
      <c r="I454" s="33"/>
    </row>
    <row r="455" spans="8:9" ht="15" customHeight="1" x14ac:dyDescent="0.25">
      <c r="H455" s="33"/>
      <c r="I455" s="33"/>
    </row>
    <row r="456" spans="8:9" ht="15" customHeight="1" x14ac:dyDescent="0.25">
      <c r="H456" s="33"/>
      <c r="I456" s="33"/>
    </row>
    <row r="457" spans="8:9" ht="15" customHeight="1" x14ac:dyDescent="0.25">
      <c r="H457" s="33"/>
      <c r="I457" s="33"/>
    </row>
    <row r="458" spans="8:9" ht="15" customHeight="1" x14ac:dyDescent="0.25">
      <c r="H458" s="33"/>
      <c r="I458" s="33"/>
    </row>
    <row r="459" spans="8:9" ht="15" customHeight="1" x14ac:dyDescent="0.25">
      <c r="H459" s="33"/>
      <c r="I459" s="33"/>
    </row>
    <row r="460" spans="8:9" ht="15" customHeight="1" x14ac:dyDescent="0.25">
      <c r="H460" s="33"/>
      <c r="I460" s="33"/>
    </row>
    <row r="461" spans="8:9" ht="15" customHeight="1" x14ac:dyDescent="0.25">
      <c r="H461" s="33"/>
      <c r="I461" s="33"/>
    </row>
    <row r="462" spans="8:9" ht="15" customHeight="1" x14ac:dyDescent="0.25">
      <c r="H462" s="33"/>
      <c r="I462" s="33"/>
    </row>
    <row r="463" spans="8:9" ht="15" customHeight="1" x14ac:dyDescent="0.25">
      <c r="H463" s="33"/>
      <c r="I463" s="33"/>
    </row>
    <row r="464" spans="8:9" ht="15" customHeight="1" x14ac:dyDescent="0.25">
      <c r="H464" s="33"/>
      <c r="I464" s="33"/>
    </row>
    <row r="465" spans="8:9" ht="15" customHeight="1" x14ac:dyDescent="0.25">
      <c r="H465" s="33"/>
      <c r="I465" s="33"/>
    </row>
    <row r="466" spans="8:9" ht="15" customHeight="1" x14ac:dyDescent="0.25">
      <c r="H466" s="33"/>
      <c r="I466" s="33"/>
    </row>
    <row r="467" spans="8:9" ht="15" customHeight="1" x14ac:dyDescent="0.25">
      <c r="H467" s="33"/>
      <c r="I467" s="33"/>
    </row>
    <row r="468" spans="8:9" ht="15" customHeight="1" x14ac:dyDescent="0.25">
      <c r="H468" s="33"/>
      <c r="I468" s="33"/>
    </row>
    <row r="469" spans="8:9" ht="15" customHeight="1" x14ac:dyDescent="0.25">
      <c r="H469" s="33"/>
      <c r="I469" s="33"/>
    </row>
    <row r="470" spans="8:9" ht="15" customHeight="1" x14ac:dyDescent="0.25">
      <c r="H470" s="33"/>
      <c r="I470" s="33"/>
    </row>
    <row r="471" spans="8:9" ht="15" customHeight="1" x14ac:dyDescent="0.25">
      <c r="H471" s="33"/>
      <c r="I471" s="33"/>
    </row>
    <row r="472" spans="8:9" ht="15" customHeight="1" x14ac:dyDescent="0.25">
      <c r="H472" s="33"/>
      <c r="I472" s="33"/>
    </row>
    <row r="473" spans="8:9" ht="15" customHeight="1" x14ac:dyDescent="0.25">
      <c r="H473" s="33"/>
      <c r="I473" s="33"/>
    </row>
    <row r="474" spans="8:9" ht="15" customHeight="1" x14ac:dyDescent="0.25">
      <c r="H474" s="33"/>
      <c r="I474" s="33"/>
    </row>
    <row r="475" spans="8:9" ht="15" customHeight="1" x14ac:dyDescent="0.25">
      <c r="H475" s="33"/>
      <c r="I475" s="33"/>
    </row>
    <row r="476" spans="8:9" ht="15" customHeight="1" x14ac:dyDescent="0.25">
      <c r="H476" s="33"/>
      <c r="I476" s="33"/>
    </row>
    <row r="477" spans="8:9" ht="15" customHeight="1" x14ac:dyDescent="0.25">
      <c r="H477" s="33"/>
      <c r="I477" s="33"/>
    </row>
    <row r="478" spans="8:9" ht="15" customHeight="1" x14ac:dyDescent="0.25">
      <c r="H478" s="33"/>
      <c r="I478" s="33"/>
    </row>
    <row r="479" spans="8:9" ht="15" customHeight="1" x14ac:dyDescent="0.25">
      <c r="H479" s="33"/>
      <c r="I479" s="33"/>
    </row>
    <row r="480" spans="8:9" ht="15" customHeight="1" x14ac:dyDescent="0.25">
      <c r="H480" s="33"/>
      <c r="I480" s="33"/>
    </row>
    <row r="481" spans="8:9" ht="15" customHeight="1" x14ac:dyDescent="0.25">
      <c r="H481" s="33"/>
      <c r="I481" s="33"/>
    </row>
    <row r="482" spans="8:9" ht="15" customHeight="1" x14ac:dyDescent="0.25">
      <c r="H482" s="33"/>
      <c r="I482" s="33"/>
    </row>
    <row r="483" spans="8:9" ht="15" customHeight="1" x14ac:dyDescent="0.25">
      <c r="H483" s="33"/>
      <c r="I483" s="33"/>
    </row>
    <row r="484" spans="8:9" ht="15" customHeight="1" x14ac:dyDescent="0.25">
      <c r="H484" s="33"/>
      <c r="I484" s="33"/>
    </row>
    <row r="485" spans="8:9" ht="15" customHeight="1" x14ac:dyDescent="0.25">
      <c r="H485" s="33"/>
      <c r="I485" s="33"/>
    </row>
    <row r="486" spans="8:9" ht="15" customHeight="1" x14ac:dyDescent="0.25">
      <c r="H486" s="33"/>
      <c r="I486" s="33"/>
    </row>
    <row r="487" spans="8:9" ht="15" customHeight="1" x14ac:dyDescent="0.25">
      <c r="H487" s="33"/>
      <c r="I487" s="33"/>
    </row>
    <row r="488" spans="8:9" ht="15" customHeight="1" x14ac:dyDescent="0.25">
      <c r="H488" s="33"/>
      <c r="I488" s="33"/>
    </row>
    <row r="489" spans="8:9" ht="15" customHeight="1" x14ac:dyDescent="0.25">
      <c r="H489" s="33"/>
      <c r="I489" s="33"/>
    </row>
    <row r="490" spans="8:9" ht="15" customHeight="1" x14ac:dyDescent="0.25">
      <c r="H490" s="33"/>
      <c r="I490" s="33"/>
    </row>
    <row r="491" spans="8:9" ht="15" customHeight="1" x14ac:dyDescent="0.25">
      <c r="H491" s="33"/>
      <c r="I491" s="33"/>
    </row>
    <row r="492" spans="8:9" ht="15" customHeight="1" x14ac:dyDescent="0.25">
      <c r="H492" s="33"/>
      <c r="I492" s="33"/>
    </row>
    <row r="493" spans="8:9" ht="15" customHeight="1" x14ac:dyDescent="0.25">
      <c r="H493" s="33"/>
      <c r="I493" s="33"/>
    </row>
    <row r="494" spans="8:9" ht="15" customHeight="1" x14ac:dyDescent="0.25">
      <c r="H494" s="33"/>
      <c r="I494" s="33"/>
    </row>
    <row r="495" spans="8:9" ht="15" customHeight="1" x14ac:dyDescent="0.25">
      <c r="H495" s="33"/>
      <c r="I495" s="33"/>
    </row>
    <row r="496" spans="8:9" ht="15" customHeight="1" x14ac:dyDescent="0.25">
      <c r="H496" s="33"/>
      <c r="I496" s="33"/>
    </row>
    <row r="497" spans="8:9" ht="15" customHeight="1" x14ac:dyDescent="0.25">
      <c r="H497" s="33"/>
      <c r="I497" s="33"/>
    </row>
    <row r="498" spans="8:9" ht="15" customHeight="1" x14ac:dyDescent="0.25">
      <c r="H498" s="33"/>
      <c r="I498" s="33"/>
    </row>
    <row r="499" spans="8:9" ht="15" customHeight="1" x14ac:dyDescent="0.25">
      <c r="H499" s="33"/>
      <c r="I499" s="33"/>
    </row>
    <row r="500" spans="8:9" ht="15" customHeight="1" x14ac:dyDescent="0.25">
      <c r="H500" s="33"/>
      <c r="I500" s="33"/>
    </row>
    <row r="501" spans="8:9" ht="15" customHeight="1" x14ac:dyDescent="0.25">
      <c r="H501" s="33"/>
      <c r="I501" s="33"/>
    </row>
    <row r="502" spans="8:9" ht="15" customHeight="1" x14ac:dyDescent="0.25">
      <c r="H502" s="33"/>
      <c r="I502" s="33"/>
    </row>
    <row r="503" spans="8:9" ht="15" customHeight="1" x14ac:dyDescent="0.25">
      <c r="H503" s="33"/>
      <c r="I503" s="33"/>
    </row>
    <row r="504" spans="8:9" ht="15" customHeight="1" x14ac:dyDescent="0.25">
      <c r="H504" s="33"/>
      <c r="I504" s="33"/>
    </row>
    <row r="505" spans="8:9" ht="15" customHeight="1" x14ac:dyDescent="0.25">
      <c r="H505" s="33"/>
      <c r="I505" s="33"/>
    </row>
    <row r="506" spans="8:9" ht="15" customHeight="1" x14ac:dyDescent="0.25">
      <c r="H506" s="33"/>
      <c r="I506" s="33"/>
    </row>
    <row r="507" spans="8:9" ht="15" customHeight="1" x14ac:dyDescent="0.25">
      <c r="H507" s="33"/>
      <c r="I507" s="33"/>
    </row>
    <row r="508" spans="8:9" ht="15" customHeight="1" x14ac:dyDescent="0.25">
      <c r="H508" s="33"/>
      <c r="I508" s="33"/>
    </row>
    <row r="509" spans="8:9" ht="15" customHeight="1" x14ac:dyDescent="0.25">
      <c r="H509" s="33"/>
      <c r="I509" s="33"/>
    </row>
    <row r="510" spans="8:9" ht="15" customHeight="1" x14ac:dyDescent="0.25">
      <c r="H510" s="33"/>
      <c r="I510" s="33"/>
    </row>
    <row r="511" spans="8:9" ht="15" customHeight="1" x14ac:dyDescent="0.25">
      <c r="H511" s="33"/>
      <c r="I511" s="33"/>
    </row>
    <row r="512" spans="8:9" ht="15" customHeight="1" x14ac:dyDescent="0.25">
      <c r="H512" s="33"/>
      <c r="I512" s="33"/>
    </row>
    <row r="513" spans="8:9" ht="15" customHeight="1" x14ac:dyDescent="0.25">
      <c r="H513" s="33"/>
      <c r="I513" s="33"/>
    </row>
    <row r="514" spans="8:9" ht="15" customHeight="1" x14ac:dyDescent="0.25">
      <c r="H514" s="33"/>
      <c r="I514" s="33"/>
    </row>
    <row r="515" spans="8:9" ht="15" customHeight="1" x14ac:dyDescent="0.25">
      <c r="H515" s="33"/>
      <c r="I515" s="33"/>
    </row>
    <row r="516" spans="8:9" ht="15" customHeight="1" x14ac:dyDescent="0.25">
      <c r="H516" s="33"/>
      <c r="I516" s="33"/>
    </row>
    <row r="517" spans="8:9" ht="15" customHeight="1" x14ac:dyDescent="0.25">
      <c r="H517" s="33"/>
      <c r="I517" s="33"/>
    </row>
    <row r="518" spans="8:9" ht="15" customHeight="1" x14ac:dyDescent="0.25">
      <c r="H518" s="33"/>
      <c r="I518" s="33"/>
    </row>
    <row r="519" spans="8:9" ht="15" customHeight="1" x14ac:dyDescent="0.25">
      <c r="H519" s="33"/>
      <c r="I519" s="33"/>
    </row>
    <row r="520" spans="8:9" ht="15" customHeight="1" x14ac:dyDescent="0.25">
      <c r="H520" s="33"/>
      <c r="I520" s="33"/>
    </row>
    <row r="521" spans="8:9" ht="15" customHeight="1" x14ac:dyDescent="0.25">
      <c r="H521" s="33"/>
      <c r="I521" s="33"/>
    </row>
    <row r="522" spans="8:9" ht="15" customHeight="1" x14ac:dyDescent="0.25">
      <c r="H522" s="33"/>
      <c r="I522" s="33"/>
    </row>
    <row r="523" spans="8:9" ht="15" customHeight="1" x14ac:dyDescent="0.25">
      <c r="H523" s="33"/>
      <c r="I523" s="33"/>
    </row>
    <row r="524" spans="8:9" ht="15" customHeight="1" x14ac:dyDescent="0.25">
      <c r="H524" s="33"/>
      <c r="I524" s="33"/>
    </row>
    <row r="525" spans="8:9" ht="15" customHeight="1" x14ac:dyDescent="0.25">
      <c r="H525" s="33"/>
      <c r="I525" s="33"/>
    </row>
    <row r="526" spans="8:9" ht="15" customHeight="1" x14ac:dyDescent="0.25">
      <c r="H526" s="33"/>
      <c r="I526" s="33"/>
    </row>
    <row r="527" spans="8:9" ht="15" customHeight="1" x14ac:dyDescent="0.25">
      <c r="H527" s="33"/>
      <c r="I527" s="33"/>
    </row>
    <row r="528" spans="8:9" ht="15" customHeight="1" x14ac:dyDescent="0.25">
      <c r="H528" s="33"/>
      <c r="I528" s="33"/>
    </row>
    <row r="529" spans="8:9" ht="15" customHeight="1" x14ac:dyDescent="0.25">
      <c r="H529" s="33"/>
      <c r="I529" s="33"/>
    </row>
    <row r="530" spans="8:9" ht="15" customHeight="1" x14ac:dyDescent="0.25">
      <c r="H530" s="33"/>
      <c r="I530" s="33"/>
    </row>
    <row r="531" spans="8:9" ht="15" customHeight="1" x14ac:dyDescent="0.25">
      <c r="H531" s="33"/>
      <c r="I531" s="33"/>
    </row>
    <row r="532" spans="8:9" ht="15" customHeight="1" x14ac:dyDescent="0.25">
      <c r="H532" s="33"/>
      <c r="I532" s="33"/>
    </row>
    <row r="533" spans="8:9" ht="15" customHeight="1" x14ac:dyDescent="0.25">
      <c r="H533" s="33"/>
      <c r="I533" s="33"/>
    </row>
    <row r="534" spans="8:9" ht="15" customHeight="1" x14ac:dyDescent="0.25">
      <c r="H534" s="33"/>
      <c r="I534" s="33"/>
    </row>
    <row r="535" spans="8:9" ht="15" customHeight="1" x14ac:dyDescent="0.25">
      <c r="H535" s="33"/>
      <c r="I535" s="33"/>
    </row>
    <row r="536" spans="8:9" ht="15" customHeight="1" x14ac:dyDescent="0.25">
      <c r="H536" s="33"/>
      <c r="I536" s="33"/>
    </row>
    <row r="537" spans="8:9" ht="15" customHeight="1" x14ac:dyDescent="0.25">
      <c r="H537" s="33"/>
      <c r="I537" s="33"/>
    </row>
    <row r="538" spans="8:9" ht="15" customHeight="1" x14ac:dyDescent="0.25">
      <c r="H538" s="33"/>
      <c r="I538" s="33"/>
    </row>
    <row r="539" spans="8:9" ht="15" customHeight="1" x14ac:dyDescent="0.25">
      <c r="H539" s="33"/>
      <c r="I539" s="33"/>
    </row>
    <row r="540" spans="8:9" ht="15" customHeight="1" x14ac:dyDescent="0.25">
      <c r="H540" s="33"/>
      <c r="I540" s="33"/>
    </row>
    <row r="541" spans="8:9" ht="15" customHeight="1" x14ac:dyDescent="0.25">
      <c r="H541" s="33"/>
      <c r="I541" s="33"/>
    </row>
    <row r="542" spans="8:9" ht="15" customHeight="1" x14ac:dyDescent="0.25">
      <c r="H542" s="33"/>
      <c r="I542" s="33"/>
    </row>
    <row r="543" spans="8:9" ht="15" customHeight="1" x14ac:dyDescent="0.25">
      <c r="H543" s="33"/>
      <c r="I543" s="33"/>
    </row>
    <row r="544" spans="8:9" ht="15" customHeight="1" x14ac:dyDescent="0.25">
      <c r="H544" s="33"/>
      <c r="I544" s="33"/>
    </row>
    <row r="545" spans="8:9" ht="15" customHeight="1" x14ac:dyDescent="0.25">
      <c r="H545" s="33"/>
      <c r="I545" s="33"/>
    </row>
    <row r="546" spans="8:9" ht="15" customHeight="1" x14ac:dyDescent="0.25">
      <c r="H546" s="33"/>
      <c r="I546" s="33"/>
    </row>
    <row r="547" spans="8:9" ht="15" customHeight="1" x14ac:dyDescent="0.25">
      <c r="H547" s="33"/>
      <c r="I547" s="33"/>
    </row>
    <row r="548" spans="8:9" ht="15" customHeight="1" x14ac:dyDescent="0.25">
      <c r="H548" s="33"/>
      <c r="I548" s="33"/>
    </row>
    <row r="549" spans="8:9" ht="15" customHeight="1" x14ac:dyDescent="0.25">
      <c r="H549" s="33"/>
      <c r="I549" s="33"/>
    </row>
    <row r="550" spans="8:9" ht="15" customHeight="1" x14ac:dyDescent="0.25">
      <c r="H550" s="33"/>
      <c r="I550" s="33"/>
    </row>
    <row r="551" spans="8:9" ht="15" customHeight="1" x14ac:dyDescent="0.25">
      <c r="H551" s="33"/>
      <c r="I551" s="33"/>
    </row>
    <row r="552" spans="8:9" ht="15" customHeight="1" x14ac:dyDescent="0.25">
      <c r="H552" s="33"/>
      <c r="I552" s="33"/>
    </row>
    <row r="553" spans="8:9" ht="15" customHeight="1" x14ac:dyDescent="0.25">
      <c r="H553" s="33"/>
      <c r="I553" s="33"/>
    </row>
    <row r="554" spans="8:9" ht="15" customHeight="1" x14ac:dyDescent="0.25">
      <c r="H554" s="33"/>
      <c r="I554" s="33"/>
    </row>
    <row r="555" spans="8:9" ht="15" customHeight="1" x14ac:dyDescent="0.25">
      <c r="H555" s="33"/>
      <c r="I555" s="33"/>
    </row>
    <row r="556" spans="8:9" ht="15" customHeight="1" x14ac:dyDescent="0.25">
      <c r="H556" s="33"/>
      <c r="I556" s="33"/>
    </row>
    <row r="557" spans="8:9" ht="15" customHeight="1" x14ac:dyDescent="0.25">
      <c r="H557" s="33"/>
      <c r="I557" s="33"/>
    </row>
    <row r="558" spans="8:9" ht="15" customHeight="1" x14ac:dyDescent="0.25">
      <c r="H558" s="33"/>
      <c r="I558" s="33"/>
    </row>
    <row r="559" spans="8:9" ht="15" customHeight="1" x14ac:dyDescent="0.25">
      <c r="H559" s="33"/>
      <c r="I559" s="33"/>
    </row>
    <row r="560" spans="8:9" ht="15" customHeight="1" x14ac:dyDescent="0.25">
      <c r="H560" s="33"/>
      <c r="I560" s="33"/>
    </row>
    <row r="561" spans="8:9" ht="15" customHeight="1" x14ac:dyDescent="0.25">
      <c r="H561" s="33"/>
      <c r="I561" s="33"/>
    </row>
    <row r="562" spans="8:9" ht="15" customHeight="1" x14ac:dyDescent="0.25">
      <c r="H562" s="33"/>
      <c r="I562" s="33"/>
    </row>
    <row r="563" spans="8:9" ht="15" customHeight="1" x14ac:dyDescent="0.25">
      <c r="H563" s="33"/>
      <c r="I563" s="33"/>
    </row>
    <row r="564" spans="8:9" ht="15" customHeight="1" x14ac:dyDescent="0.25">
      <c r="H564" s="33"/>
      <c r="I564" s="33"/>
    </row>
    <row r="565" spans="8:9" ht="15" customHeight="1" x14ac:dyDescent="0.25">
      <c r="H565" s="33"/>
      <c r="I565" s="33"/>
    </row>
    <row r="566" spans="8:9" ht="15" customHeight="1" x14ac:dyDescent="0.25">
      <c r="H566" s="33"/>
      <c r="I566" s="33"/>
    </row>
    <row r="567" spans="8:9" ht="15" customHeight="1" x14ac:dyDescent="0.25">
      <c r="H567" s="33"/>
      <c r="I567" s="33"/>
    </row>
    <row r="568" spans="8:9" ht="15" customHeight="1" x14ac:dyDescent="0.25">
      <c r="H568" s="33"/>
      <c r="I568" s="33"/>
    </row>
    <row r="569" spans="8:9" ht="15" customHeight="1" x14ac:dyDescent="0.25">
      <c r="H569" s="33"/>
      <c r="I569" s="33"/>
    </row>
    <row r="570" spans="8:9" ht="15" customHeight="1" x14ac:dyDescent="0.25">
      <c r="H570" s="33"/>
      <c r="I570" s="33"/>
    </row>
    <row r="571" spans="8:9" ht="15" customHeight="1" x14ac:dyDescent="0.25">
      <c r="H571" s="33"/>
      <c r="I571" s="33"/>
    </row>
    <row r="572" spans="8:9" ht="15" customHeight="1" x14ac:dyDescent="0.25">
      <c r="H572" s="33"/>
      <c r="I572" s="33"/>
    </row>
    <row r="573" spans="8:9" ht="15" customHeight="1" x14ac:dyDescent="0.25">
      <c r="H573" s="33"/>
      <c r="I573" s="33"/>
    </row>
    <row r="574" spans="8:9" ht="15" customHeight="1" x14ac:dyDescent="0.25">
      <c r="H574" s="33"/>
      <c r="I574" s="33"/>
    </row>
    <row r="575" spans="8:9" ht="15" customHeight="1" x14ac:dyDescent="0.25">
      <c r="H575" s="33"/>
      <c r="I575" s="33"/>
    </row>
    <row r="576" spans="8:9" ht="15" customHeight="1" x14ac:dyDescent="0.25">
      <c r="H576" s="33"/>
      <c r="I576" s="33"/>
    </row>
    <row r="577" spans="8:9" ht="15" customHeight="1" x14ac:dyDescent="0.25">
      <c r="H577" s="33"/>
      <c r="I577" s="33"/>
    </row>
    <row r="578" spans="8:9" ht="15" customHeight="1" x14ac:dyDescent="0.25">
      <c r="H578" s="33"/>
      <c r="I578" s="33"/>
    </row>
    <row r="579" spans="8:9" ht="15" customHeight="1" x14ac:dyDescent="0.25">
      <c r="H579" s="33"/>
      <c r="I579" s="33"/>
    </row>
    <row r="580" spans="8:9" ht="15" customHeight="1" x14ac:dyDescent="0.25">
      <c r="H580" s="33"/>
      <c r="I580" s="33"/>
    </row>
    <row r="581" spans="8:9" ht="15" customHeight="1" x14ac:dyDescent="0.25">
      <c r="H581" s="33"/>
      <c r="I581" s="33"/>
    </row>
    <row r="582" spans="8:9" ht="15" customHeight="1" x14ac:dyDescent="0.25">
      <c r="H582" s="33"/>
      <c r="I582" s="33"/>
    </row>
    <row r="583" spans="8:9" ht="15" customHeight="1" x14ac:dyDescent="0.25">
      <c r="H583" s="33"/>
      <c r="I583" s="33"/>
    </row>
    <row r="584" spans="8:9" ht="15" customHeight="1" x14ac:dyDescent="0.25">
      <c r="H584" s="33"/>
      <c r="I584" s="33"/>
    </row>
    <row r="585" spans="8:9" ht="15" customHeight="1" x14ac:dyDescent="0.25">
      <c r="H585" s="33"/>
      <c r="I585" s="33"/>
    </row>
    <row r="586" spans="8:9" ht="15" customHeight="1" x14ac:dyDescent="0.25">
      <c r="H586" s="33"/>
      <c r="I586" s="33"/>
    </row>
    <row r="587" spans="8:9" ht="15" customHeight="1" x14ac:dyDescent="0.25">
      <c r="H587" s="33"/>
      <c r="I587" s="33"/>
    </row>
    <row r="588" spans="8:9" ht="15" customHeight="1" x14ac:dyDescent="0.25">
      <c r="H588" s="33"/>
      <c r="I588" s="33"/>
    </row>
    <row r="589" spans="8:9" ht="15" customHeight="1" x14ac:dyDescent="0.25">
      <c r="H589" s="33"/>
      <c r="I589" s="33"/>
    </row>
    <row r="590" spans="8:9" ht="15" customHeight="1" x14ac:dyDescent="0.25">
      <c r="H590" s="33"/>
      <c r="I590" s="33"/>
    </row>
    <row r="591" spans="8:9" ht="15" customHeight="1" x14ac:dyDescent="0.25">
      <c r="H591" s="33"/>
      <c r="I591" s="33"/>
    </row>
    <row r="592" spans="8:9" ht="15" customHeight="1" x14ac:dyDescent="0.25">
      <c r="H592" s="33"/>
      <c r="I592" s="33"/>
    </row>
    <row r="593" spans="8:9" ht="15" customHeight="1" x14ac:dyDescent="0.25">
      <c r="H593" s="33"/>
      <c r="I593" s="33"/>
    </row>
    <row r="594" spans="8:9" ht="15" customHeight="1" x14ac:dyDescent="0.25">
      <c r="H594" s="33"/>
      <c r="I594" s="33"/>
    </row>
    <row r="595" spans="8:9" ht="15" customHeight="1" x14ac:dyDescent="0.25">
      <c r="H595" s="33"/>
      <c r="I595" s="33"/>
    </row>
    <row r="596" spans="8:9" ht="15" customHeight="1" x14ac:dyDescent="0.25">
      <c r="H596" s="33"/>
      <c r="I596" s="33"/>
    </row>
    <row r="597" spans="8:9" ht="15" customHeight="1" x14ac:dyDescent="0.25">
      <c r="H597" s="33"/>
      <c r="I597" s="33"/>
    </row>
    <row r="598" spans="8:9" ht="15" customHeight="1" x14ac:dyDescent="0.25">
      <c r="H598" s="33"/>
      <c r="I598" s="33"/>
    </row>
    <row r="599" spans="8:9" ht="15" customHeight="1" x14ac:dyDescent="0.25">
      <c r="H599" s="33"/>
      <c r="I599" s="33"/>
    </row>
    <row r="600" spans="8:9" ht="15" customHeight="1" x14ac:dyDescent="0.25">
      <c r="H600" s="33"/>
      <c r="I600" s="33"/>
    </row>
    <row r="601" spans="8:9" ht="15" customHeight="1" x14ac:dyDescent="0.25">
      <c r="H601" s="33"/>
      <c r="I601" s="33"/>
    </row>
    <row r="602" spans="8:9" ht="15" customHeight="1" x14ac:dyDescent="0.25">
      <c r="H602" s="33"/>
      <c r="I602" s="33"/>
    </row>
    <row r="603" spans="8:9" ht="15" customHeight="1" x14ac:dyDescent="0.25">
      <c r="H603" s="33"/>
      <c r="I603" s="33"/>
    </row>
    <row r="604" spans="8:9" ht="15" customHeight="1" x14ac:dyDescent="0.25">
      <c r="H604" s="33"/>
      <c r="I604" s="33"/>
    </row>
    <row r="605" spans="8:9" ht="15" customHeight="1" x14ac:dyDescent="0.25">
      <c r="H605" s="33"/>
      <c r="I605" s="33"/>
    </row>
    <row r="606" spans="8:9" ht="15" customHeight="1" x14ac:dyDescent="0.25">
      <c r="H606" s="33"/>
      <c r="I606" s="33"/>
    </row>
    <row r="607" spans="8:9" ht="15" customHeight="1" x14ac:dyDescent="0.25">
      <c r="H607" s="33"/>
      <c r="I607" s="33"/>
    </row>
    <row r="608" spans="8:9" ht="15" customHeight="1" x14ac:dyDescent="0.25">
      <c r="H608" s="33"/>
      <c r="I608" s="33"/>
    </row>
    <row r="609" spans="8:9" ht="15" customHeight="1" x14ac:dyDescent="0.25">
      <c r="H609" s="33"/>
      <c r="I609" s="33"/>
    </row>
    <row r="610" spans="8:9" ht="15" customHeight="1" x14ac:dyDescent="0.25">
      <c r="H610" s="33"/>
      <c r="I610" s="33"/>
    </row>
    <row r="611" spans="8:9" ht="15" customHeight="1" x14ac:dyDescent="0.25">
      <c r="H611" s="33"/>
      <c r="I611" s="33"/>
    </row>
    <row r="612" spans="8:9" ht="15" customHeight="1" x14ac:dyDescent="0.25">
      <c r="H612" s="33"/>
      <c r="I612" s="33"/>
    </row>
    <row r="613" spans="8:9" ht="15" customHeight="1" x14ac:dyDescent="0.25">
      <c r="H613" s="33"/>
      <c r="I613" s="33"/>
    </row>
    <row r="614" spans="8:9" ht="15" customHeight="1" x14ac:dyDescent="0.25">
      <c r="H614" s="33"/>
      <c r="I614" s="33"/>
    </row>
    <row r="615" spans="8:9" ht="15" customHeight="1" x14ac:dyDescent="0.25">
      <c r="H615" s="33"/>
      <c r="I615" s="33"/>
    </row>
    <row r="616" spans="8:9" ht="15" customHeight="1" x14ac:dyDescent="0.25">
      <c r="H616" s="33"/>
      <c r="I616" s="33"/>
    </row>
    <row r="617" spans="8:9" ht="15" customHeight="1" x14ac:dyDescent="0.25">
      <c r="H617" s="33"/>
      <c r="I617" s="33"/>
    </row>
    <row r="618" spans="8:9" ht="15" customHeight="1" x14ac:dyDescent="0.25">
      <c r="H618" s="33"/>
      <c r="I618" s="33"/>
    </row>
    <row r="619" spans="8:9" ht="15" customHeight="1" x14ac:dyDescent="0.25">
      <c r="H619" s="33"/>
      <c r="I619" s="33"/>
    </row>
    <row r="620" spans="8:9" ht="15" customHeight="1" x14ac:dyDescent="0.25">
      <c r="H620" s="33"/>
      <c r="I620" s="33"/>
    </row>
    <row r="621" spans="8:9" ht="15" customHeight="1" x14ac:dyDescent="0.25">
      <c r="H621" s="33"/>
      <c r="I621" s="33"/>
    </row>
    <row r="622" spans="8:9" ht="15" customHeight="1" x14ac:dyDescent="0.25">
      <c r="H622" s="33"/>
      <c r="I622" s="33"/>
    </row>
    <row r="623" spans="8:9" ht="15" customHeight="1" x14ac:dyDescent="0.25">
      <c r="H623" s="33"/>
      <c r="I623" s="33"/>
    </row>
    <row r="624" spans="8:9" ht="15" customHeight="1" x14ac:dyDescent="0.25">
      <c r="H624" s="33"/>
      <c r="I624" s="33"/>
    </row>
    <row r="625" spans="8:9" ht="15" customHeight="1" x14ac:dyDescent="0.25">
      <c r="H625" s="33"/>
      <c r="I625" s="33"/>
    </row>
    <row r="626" spans="8:9" ht="15" customHeight="1" x14ac:dyDescent="0.25">
      <c r="H626" s="33"/>
      <c r="I626" s="33"/>
    </row>
    <row r="627" spans="8:9" ht="15" customHeight="1" x14ac:dyDescent="0.25">
      <c r="H627" s="33"/>
      <c r="I627" s="33"/>
    </row>
    <row r="628" spans="8:9" ht="15" customHeight="1" x14ac:dyDescent="0.25">
      <c r="H628" s="33"/>
      <c r="I628" s="33"/>
    </row>
    <row r="629" spans="8:9" ht="15" customHeight="1" x14ac:dyDescent="0.25">
      <c r="H629" s="33"/>
      <c r="I629" s="33"/>
    </row>
    <row r="630" spans="8:9" ht="15" customHeight="1" x14ac:dyDescent="0.25">
      <c r="H630" s="33"/>
      <c r="I630" s="33"/>
    </row>
    <row r="631" spans="8:9" ht="15" customHeight="1" x14ac:dyDescent="0.25">
      <c r="H631" s="33"/>
      <c r="I631" s="33"/>
    </row>
    <row r="632" spans="8:9" ht="15" customHeight="1" x14ac:dyDescent="0.25">
      <c r="H632" s="33"/>
      <c r="I632" s="33"/>
    </row>
    <row r="633" spans="8:9" ht="15" customHeight="1" x14ac:dyDescent="0.25">
      <c r="H633" s="33"/>
      <c r="I633" s="33"/>
    </row>
    <row r="634" spans="8:9" ht="15" customHeight="1" x14ac:dyDescent="0.25">
      <c r="H634" s="33"/>
      <c r="I634" s="33"/>
    </row>
    <row r="635" spans="8:9" ht="15" customHeight="1" x14ac:dyDescent="0.25">
      <c r="H635" s="33"/>
      <c r="I635" s="33"/>
    </row>
    <row r="636" spans="8:9" ht="15" customHeight="1" x14ac:dyDescent="0.25">
      <c r="H636" s="33"/>
      <c r="I636" s="33"/>
    </row>
    <row r="637" spans="8:9" ht="15" customHeight="1" x14ac:dyDescent="0.25">
      <c r="H637" s="33"/>
      <c r="I637" s="33"/>
    </row>
    <row r="638" spans="8:9" ht="15" customHeight="1" x14ac:dyDescent="0.25">
      <c r="H638" s="33"/>
      <c r="I638" s="33"/>
    </row>
    <row r="639" spans="8:9" ht="15" customHeight="1" x14ac:dyDescent="0.25">
      <c r="H639" s="33"/>
      <c r="I639" s="33"/>
    </row>
    <row r="640" spans="8:9" ht="15" customHeight="1" x14ac:dyDescent="0.25">
      <c r="H640" s="33"/>
      <c r="I640" s="33"/>
    </row>
    <row r="641" spans="8:9" ht="15" customHeight="1" x14ac:dyDescent="0.25">
      <c r="H641" s="33"/>
      <c r="I641" s="33"/>
    </row>
    <row r="642" spans="8:9" ht="15" customHeight="1" x14ac:dyDescent="0.25">
      <c r="H642" s="33"/>
      <c r="I642" s="33"/>
    </row>
    <row r="643" spans="8:9" ht="15" customHeight="1" x14ac:dyDescent="0.25">
      <c r="H643" s="33"/>
      <c r="I643" s="33"/>
    </row>
    <row r="644" spans="8:9" ht="15" customHeight="1" x14ac:dyDescent="0.25">
      <c r="H644" s="33"/>
      <c r="I644" s="33"/>
    </row>
    <row r="645" spans="8:9" ht="15" customHeight="1" x14ac:dyDescent="0.25">
      <c r="H645" s="33"/>
      <c r="I645" s="33"/>
    </row>
    <row r="646" spans="8:9" ht="15" customHeight="1" x14ac:dyDescent="0.25">
      <c r="H646" s="33"/>
      <c r="I646" s="33"/>
    </row>
    <row r="647" spans="8:9" ht="15" customHeight="1" x14ac:dyDescent="0.25">
      <c r="H647" s="33"/>
      <c r="I647" s="33"/>
    </row>
    <row r="648" spans="8:9" ht="15" customHeight="1" x14ac:dyDescent="0.25">
      <c r="H648" s="33"/>
      <c r="I648" s="33"/>
    </row>
    <row r="649" spans="8:9" ht="15" customHeight="1" x14ac:dyDescent="0.25">
      <c r="H649" s="33"/>
      <c r="I649" s="33"/>
    </row>
    <row r="650" spans="8:9" ht="15" customHeight="1" x14ac:dyDescent="0.25">
      <c r="H650" s="33"/>
      <c r="I650" s="33"/>
    </row>
    <row r="651" spans="8:9" ht="15" customHeight="1" x14ac:dyDescent="0.25">
      <c r="H651" s="33"/>
      <c r="I651" s="33"/>
    </row>
    <row r="652" spans="8:9" ht="15" customHeight="1" x14ac:dyDescent="0.25">
      <c r="H652" s="33"/>
      <c r="I652" s="33"/>
    </row>
    <row r="653" spans="8:9" ht="15" customHeight="1" x14ac:dyDescent="0.25">
      <c r="H653" s="33"/>
      <c r="I653" s="33"/>
    </row>
    <row r="654" spans="8:9" ht="15" customHeight="1" x14ac:dyDescent="0.25">
      <c r="H654" s="33"/>
      <c r="I654" s="33"/>
    </row>
    <row r="655" spans="8:9" ht="15" customHeight="1" x14ac:dyDescent="0.25">
      <c r="H655" s="33"/>
      <c r="I655" s="33"/>
    </row>
    <row r="656" spans="8:9" ht="15" customHeight="1" x14ac:dyDescent="0.25">
      <c r="H656" s="33"/>
      <c r="I656" s="33"/>
    </row>
    <row r="657" spans="8:9" ht="15" customHeight="1" x14ac:dyDescent="0.25">
      <c r="H657" s="33"/>
      <c r="I657" s="33"/>
    </row>
    <row r="658" spans="8:9" ht="15" customHeight="1" x14ac:dyDescent="0.25">
      <c r="H658" s="33"/>
      <c r="I658" s="33"/>
    </row>
    <row r="659" spans="8:9" ht="15" customHeight="1" x14ac:dyDescent="0.25">
      <c r="H659" s="33"/>
      <c r="I659" s="33"/>
    </row>
    <row r="660" spans="8:9" ht="15" customHeight="1" x14ac:dyDescent="0.25">
      <c r="H660" s="33"/>
      <c r="I660" s="33"/>
    </row>
    <row r="661" spans="8:9" ht="15" customHeight="1" x14ac:dyDescent="0.25">
      <c r="H661" s="33"/>
      <c r="I661" s="33"/>
    </row>
    <row r="662" spans="8:9" ht="15" customHeight="1" x14ac:dyDescent="0.25">
      <c r="H662" s="33"/>
      <c r="I662" s="33"/>
    </row>
    <row r="663" spans="8:9" ht="15" customHeight="1" x14ac:dyDescent="0.25">
      <c r="H663" s="33"/>
      <c r="I663" s="33"/>
    </row>
    <row r="664" spans="8:9" ht="15" customHeight="1" x14ac:dyDescent="0.25">
      <c r="H664" s="33"/>
      <c r="I664" s="33"/>
    </row>
    <row r="665" spans="8:9" ht="15" customHeight="1" x14ac:dyDescent="0.25">
      <c r="H665" s="33"/>
      <c r="I665" s="33"/>
    </row>
    <row r="666" spans="8:9" ht="15" customHeight="1" x14ac:dyDescent="0.25">
      <c r="H666" s="33"/>
      <c r="I666" s="33"/>
    </row>
    <row r="667" spans="8:9" ht="15" customHeight="1" x14ac:dyDescent="0.25">
      <c r="H667" s="33"/>
      <c r="I667" s="33"/>
    </row>
    <row r="668" spans="8:9" ht="15" customHeight="1" x14ac:dyDescent="0.25">
      <c r="H668" s="33"/>
      <c r="I668" s="33"/>
    </row>
    <row r="669" spans="8:9" ht="15" customHeight="1" x14ac:dyDescent="0.25">
      <c r="H669" s="33"/>
      <c r="I669" s="33"/>
    </row>
    <row r="670" spans="8:9" ht="15" customHeight="1" x14ac:dyDescent="0.25">
      <c r="H670" s="33"/>
      <c r="I670" s="33"/>
    </row>
    <row r="671" spans="8:9" ht="15" customHeight="1" x14ac:dyDescent="0.25">
      <c r="H671" s="33"/>
      <c r="I671" s="33"/>
    </row>
    <row r="672" spans="8:9" ht="15" customHeight="1" x14ac:dyDescent="0.25">
      <c r="H672" s="33"/>
      <c r="I672" s="33"/>
    </row>
    <row r="673" spans="8:9" ht="15" customHeight="1" x14ac:dyDescent="0.25">
      <c r="H673" s="33"/>
      <c r="I673" s="33"/>
    </row>
    <row r="674" spans="8:9" ht="15" customHeight="1" x14ac:dyDescent="0.25">
      <c r="H674" s="33"/>
      <c r="I674" s="33"/>
    </row>
    <row r="675" spans="8:9" ht="15" customHeight="1" x14ac:dyDescent="0.25">
      <c r="H675" s="33"/>
      <c r="I675" s="33"/>
    </row>
    <row r="676" spans="8:9" ht="15" customHeight="1" x14ac:dyDescent="0.25">
      <c r="H676" s="33"/>
      <c r="I676" s="33"/>
    </row>
    <row r="677" spans="8:9" ht="15" customHeight="1" x14ac:dyDescent="0.25">
      <c r="H677" s="33"/>
      <c r="I677" s="33"/>
    </row>
    <row r="678" spans="8:9" ht="15" customHeight="1" x14ac:dyDescent="0.25">
      <c r="H678" s="33"/>
      <c r="I678" s="33"/>
    </row>
    <row r="679" spans="8:9" ht="15" customHeight="1" x14ac:dyDescent="0.25">
      <c r="H679" s="33"/>
      <c r="I679" s="33"/>
    </row>
    <row r="680" spans="8:9" ht="15" customHeight="1" x14ac:dyDescent="0.25">
      <c r="H680" s="33"/>
      <c r="I680" s="33"/>
    </row>
    <row r="681" spans="8:9" ht="15" customHeight="1" x14ac:dyDescent="0.25">
      <c r="H681" s="33"/>
      <c r="I681" s="33"/>
    </row>
    <row r="682" spans="8:9" ht="15" customHeight="1" x14ac:dyDescent="0.25">
      <c r="H682" s="33"/>
      <c r="I682" s="33"/>
    </row>
    <row r="683" spans="8:9" ht="15" customHeight="1" x14ac:dyDescent="0.25">
      <c r="H683" s="33"/>
      <c r="I683" s="33"/>
    </row>
    <row r="684" spans="8:9" ht="15" customHeight="1" x14ac:dyDescent="0.25">
      <c r="H684" s="33"/>
      <c r="I684" s="33"/>
    </row>
    <row r="685" spans="8:9" ht="15" customHeight="1" x14ac:dyDescent="0.25">
      <c r="H685" s="33"/>
      <c r="I685" s="33"/>
    </row>
    <row r="686" spans="8:9" ht="15" customHeight="1" x14ac:dyDescent="0.25">
      <c r="H686" s="33"/>
      <c r="I686" s="33"/>
    </row>
    <row r="687" spans="8:9" ht="15" customHeight="1" x14ac:dyDescent="0.25">
      <c r="H687" s="33"/>
      <c r="I687" s="33"/>
    </row>
    <row r="688" spans="8:9" ht="15" customHeight="1" x14ac:dyDescent="0.25">
      <c r="H688" s="33"/>
      <c r="I688" s="33"/>
    </row>
    <row r="689" spans="8:9" ht="15" customHeight="1" x14ac:dyDescent="0.25">
      <c r="H689" s="33"/>
      <c r="I689" s="33"/>
    </row>
    <row r="690" spans="8:9" ht="15" customHeight="1" x14ac:dyDescent="0.25">
      <c r="H690" s="33"/>
      <c r="I690" s="33"/>
    </row>
    <row r="691" spans="8:9" ht="15" customHeight="1" x14ac:dyDescent="0.25">
      <c r="H691" s="33"/>
      <c r="I691" s="33"/>
    </row>
    <row r="692" spans="8:9" ht="15" customHeight="1" x14ac:dyDescent="0.25">
      <c r="H692" s="33"/>
      <c r="I692" s="33"/>
    </row>
    <row r="693" spans="8:9" ht="15" customHeight="1" x14ac:dyDescent="0.25">
      <c r="H693" s="33"/>
      <c r="I693" s="33"/>
    </row>
    <row r="694" spans="8:9" ht="15" customHeight="1" x14ac:dyDescent="0.25">
      <c r="H694" s="33"/>
      <c r="I694" s="33"/>
    </row>
    <row r="695" spans="8:9" ht="15" customHeight="1" x14ac:dyDescent="0.25">
      <c r="H695" s="33"/>
      <c r="I695" s="33"/>
    </row>
    <row r="696" spans="8:9" ht="15" customHeight="1" x14ac:dyDescent="0.25">
      <c r="H696" s="33"/>
      <c r="I696" s="33"/>
    </row>
    <row r="697" spans="8:9" ht="15" customHeight="1" x14ac:dyDescent="0.25">
      <c r="H697" s="33"/>
      <c r="I697" s="33"/>
    </row>
    <row r="698" spans="8:9" ht="15" customHeight="1" x14ac:dyDescent="0.25">
      <c r="H698" s="33"/>
      <c r="I698" s="33"/>
    </row>
    <row r="699" spans="8:9" ht="15" customHeight="1" x14ac:dyDescent="0.25">
      <c r="H699" s="33"/>
      <c r="I699" s="33"/>
    </row>
    <row r="700" spans="8:9" ht="15" customHeight="1" x14ac:dyDescent="0.25">
      <c r="H700" s="33"/>
      <c r="I700" s="33"/>
    </row>
    <row r="701" spans="8:9" ht="15" customHeight="1" x14ac:dyDescent="0.25">
      <c r="H701" s="33"/>
      <c r="I701" s="33"/>
    </row>
    <row r="702" spans="8:9" ht="15" customHeight="1" x14ac:dyDescent="0.25">
      <c r="H702" s="33"/>
      <c r="I702" s="33"/>
    </row>
    <row r="703" spans="8:9" ht="15" customHeight="1" x14ac:dyDescent="0.25">
      <c r="H703" s="33"/>
      <c r="I703" s="33"/>
    </row>
    <row r="704" spans="8:9" ht="15" customHeight="1" x14ac:dyDescent="0.25">
      <c r="H704" s="33"/>
      <c r="I704" s="33"/>
    </row>
    <row r="705" spans="8:9" ht="15" customHeight="1" x14ac:dyDescent="0.25">
      <c r="H705" s="33"/>
      <c r="I705" s="33"/>
    </row>
    <row r="706" spans="8:9" ht="15" customHeight="1" x14ac:dyDescent="0.25">
      <c r="H706" s="33"/>
      <c r="I706" s="33"/>
    </row>
    <row r="707" spans="8:9" ht="15" customHeight="1" x14ac:dyDescent="0.25">
      <c r="H707" s="33"/>
      <c r="I707" s="33"/>
    </row>
    <row r="708" spans="8:9" ht="15" customHeight="1" x14ac:dyDescent="0.25">
      <c r="H708" s="33"/>
      <c r="I708" s="33"/>
    </row>
    <row r="709" spans="8:9" ht="15" customHeight="1" x14ac:dyDescent="0.25">
      <c r="H709" s="33"/>
      <c r="I709" s="33"/>
    </row>
    <row r="710" spans="8:9" ht="15" customHeight="1" x14ac:dyDescent="0.25">
      <c r="H710" s="33"/>
      <c r="I710" s="33"/>
    </row>
    <row r="711" spans="8:9" ht="15" customHeight="1" x14ac:dyDescent="0.25">
      <c r="H711" s="33"/>
      <c r="I711" s="33"/>
    </row>
    <row r="712" spans="8:9" ht="15" customHeight="1" x14ac:dyDescent="0.25">
      <c r="H712" s="33"/>
      <c r="I712" s="33"/>
    </row>
    <row r="713" spans="8:9" ht="15" customHeight="1" x14ac:dyDescent="0.25">
      <c r="H713" s="33"/>
      <c r="I713" s="33"/>
    </row>
    <row r="714" spans="8:9" ht="15" customHeight="1" x14ac:dyDescent="0.25">
      <c r="H714" s="33"/>
      <c r="I714" s="33"/>
    </row>
    <row r="715" spans="8:9" ht="15" customHeight="1" x14ac:dyDescent="0.25">
      <c r="H715" s="33"/>
      <c r="I715" s="33"/>
    </row>
    <row r="716" spans="8:9" ht="15" customHeight="1" x14ac:dyDescent="0.25">
      <c r="H716" s="33"/>
      <c r="I716" s="33"/>
    </row>
    <row r="717" spans="8:9" ht="15" customHeight="1" x14ac:dyDescent="0.25">
      <c r="H717" s="33"/>
      <c r="I717" s="33"/>
    </row>
    <row r="718" spans="8:9" ht="15" customHeight="1" x14ac:dyDescent="0.25">
      <c r="H718" s="33"/>
      <c r="I718" s="33"/>
    </row>
    <row r="719" spans="8:9" ht="15" customHeight="1" x14ac:dyDescent="0.25">
      <c r="H719" s="33"/>
      <c r="I719" s="33"/>
    </row>
    <row r="720" spans="8:9" ht="15" customHeight="1" x14ac:dyDescent="0.25">
      <c r="H720" s="33"/>
      <c r="I720" s="33"/>
    </row>
    <row r="721" spans="8:9" ht="15" customHeight="1" x14ac:dyDescent="0.25">
      <c r="H721" s="33"/>
      <c r="I721" s="33"/>
    </row>
    <row r="722" spans="8:9" ht="15" customHeight="1" x14ac:dyDescent="0.25">
      <c r="H722" s="33"/>
      <c r="I722" s="33"/>
    </row>
    <row r="723" spans="8:9" ht="15" customHeight="1" x14ac:dyDescent="0.25">
      <c r="H723" s="33"/>
      <c r="I723" s="33"/>
    </row>
    <row r="724" spans="8:9" ht="15" customHeight="1" x14ac:dyDescent="0.25">
      <c r="H724" s="33"/>
      <c r="I724" s="33"/>
    </row>
    <row r="725" spans="8:9" ht="15" customHeight="1" x14ac:dyDescent="0.25">
      <c r="H725" s="33"/>
      <c r="I725" s="33"/>
    </row>
    <row r="726" spans="8:9" ht="15" customHeight="1" x14ac:dyDescent="0.25">
      <c r="H726" s="33"/>
      <c r="I726" s="33"/>
    </row>
    <row r="727" spans="8:9" ht="15" customHeight="1" x14ac:dyDescent="0.25">
      <c r="H727" s="33"/>
      <c r="I727" s="33"/>
    </row>
    <row r="728" spans="8:9" ht="15" customHeight="1" x14ac:dyDescent="0.25">
      <c r="H728" s="33"/>
      <c r="I728" s="33"/>
    </row>
    <row r="729" spans="8:9" ht="15" customHeight="1" x14ac:dyDescent="0.25">
      <c r="H729" s="33"/>
      <c r="I729" s="33"/>
    </row>
    <row r="730" spans="8:9" ht="15" customHeight="1" x14ac:dyDescent="0.25">
      <c r="H730" s="33"/>
      <c r="I730" s="33"/>
    </row>
    <row r="731" spans="8:9" ht="15" customHeight="1" x14ac:dyDescent="0.25">
      <c r="H731" s="33"/>
      <c r="I731" s="33"/>
    </row>
    <row r="732" spans="8:9" ht="15" customHeight="1" x14ac:dyDescent="0.25">
      <c r="H732" s="33"/>
      <c r="I732" s="33"/>
    </row>
    <row r="733" spans="8:9" ht="15" customHeight="1" x14ac:dyDescent="0.25">
      <c r="H733" s="33"/>
      <c r="I733" s="33"/>
    </row>
    <row r="734" spans="8:9" ht="15" customHeight="1" x14ac:dyDescent="0.25">
      <c r="H734" s="33"/>
      <c r="I734" s="33"/>
    </row>
    <row r="735" spans="8:9" ht="15" customHeight="1" x14ac:dyDescent="0.25">
      <c r="H735" s="33"/>
      <c r="I735" s="33"/>
    </row>
    <row r="736" spans="8:9" ht="15" customHeight="1" x14ac:dyDescent="0.25">
      <c r="H736" s="33"/>
      <c r="I736" s="33"/>
    </row>
    <row r="737" spans="8:9" ht="15" customHeight="1" x14ac:dyDescent="0.25">
      <c r="H737" s="33"/>
      <c r="I737" s="33"/>
    </row>
    <row r="738" spans="8:9" ht="15" customHeight="1" x14ac:dyDescent="0.25">
      <c r="H738" s="33"/>
      <c r="I738" s="33"/>
    </row>
    <row r="739" spans="8:9" ht="15" customHeight="1" x14ac:dyDescent="0.25">
      <c r="H739" s="33"/>
      <c r="I739" s="33"/>
    </row>
    <row r="740" spans="8:9" ht="15" customHeight="1" x14ac:dyDescent="0.25">
      <c r="H740" s="33"/>
      <c r="I740" s="33"/>
    </row>
    <row r="741" spans="8:9" ht="15" customHeight="1" x14ac:dyDescent="0.25">
      <c r="H741" s="33"/>
      <c r="I741" s="33"/>
    </row>
    <row r="742" spans="8:9" ht="15" customHeight="1" x14ac:dyDescent="0.25">
      <c r="H742" s="33"/>
      <c r="I742" s="33"/>
    </row>
    <row r="743" spans="8:9" ht="15" customHeight="1" x14ac:dyDescent="0.25">
      <c r="H743" s="33"/>
      <c r="I743" s="33"/>
    </row>
    <row r="744" spans="8:9" ht="15" customHeight="1" x14ac:dyDescent="0.25">
      <c r="H744" s="33"/>
      <c r="I744" s="33"/>
    </row>
    <row r="745" spans="8:9" ht="15" customHeight="1" x14ac:dyDescent="0.25">
      <c r="H745" s="33"/>
      <c r="I745" s="33"/>
    </row>
    <row r="746" spans="8:9" ht="15" customHeight="1" x14ac:dyDescent="0.25">
      <c r="H746" s="33"/>
      <c r="I746" s="33"/>
    </row>
    <row r="747" spans="8:9" ht="15" customHeight="1" x14ac:dyDescent="0.25">
      <c r="H747" s="33"/>
      <c r="I747" s="33"/>
    </row>
    <row r="748" spans="8:9" ht="15" customHeight="1" x14ac:dyDescent="0.25">
      <c r="H748" s="33"/>
      <c r="I748" s="33"/>
    </row>
    <row r="749" spans="8:9" ht="15" customHeight="1" x14ac:dyDescent="0.25">
      <c r="H749" s="33"/>
      <c r="I749" s="33"/>
    </row>
    <row r="750" spans="8:9" ht="15" customHeight="1" x14ac:dyDescent="0.25">
      <c r="H750" s="33"/>
      <c r="I750" s="33"/>
    </row>
    <row r="751" spans="8:9" ht="15" customHeight="1" x14ac:dyDescent="0.25">
      <c r="H751" s="33"/>
      <c r="I751" s="33"/>
    </row>
    <row r="752" spans="8:9" ht="15" customHeight="1" x14ac:dyDescent="0.25">
      <c r="H752" s="33"/>
      <c r="I752" s="33"/>
    </row>
    <row r="753" spans="8:9" ht="15" customHeight="1" x14ac:dyDescent="0.25">
      <c r="H753" s="33"/>
      <c r="I753" s="33"/>
    </row>
    <row r="754" spans="8:9" ht="15" customHeight="1" x14ac:dyDescent="0.25">
      <c r="H754" s="33"/>
      <c r="I754" s="33"/>
    </row>
    <row r="755" spans="8:9" ht="15" customHeight="1" x14ac:dyDescent="0.25">
      <c r="H755" s="33"/>
      <c r="I755" s="33"/>
    </row>
    <row r="756" spans="8:9" ht="15" customHeight="1" x14ac:dyDescent="0.25">
      <c r="H756" s="33"/>
      <c r="I756" s="33"/>
    </row>
    <row r="757" spans="8:9" ht="15" customHeight="1" x14ac:dyDescent="0.25">
      <c r="H757" s="33"/>
      <c r="I757" s="33"/>
    </row>
    <row r="758" spans="8:9" ht="15" customHeight="1" x14ac:dyDescent="0.25">
      <c r="H758" s="33"/>
      <c r="I758" s="33"/>
    </row>
    <row r="759" spans="8:9" ht="15" customHeight="1" x14ac:dyDescent="0.25">
      <c r="H759" s="33"/>
      <c r="I759" s="33"/>
    </row>
    <row r="760" spans="8:9" ht="15" customHeight="1" x14ac:dyDescent="0.25">
      <c r="H760" s="33"/>
      <c r="I760" s="33"/>
    </row>
    <row r="761" spans="8:9" ht="15" customHeight="1" x14ac:dyDescent="0.25">
      <c r="H761" s="33"/>
      <c r="I761" s="33"/>
    </row>
    <row r="762" spans="8:9" ht="15" customHeight="1" x14ac:dyDescent="0.25">
      <c r="H762" s="33"/>
      <c r="I762" s="33"/>
    </row>
    <row r="763" spans="8:9" ht="15" customHeight="1" x14ac:dyDescent="0.25">
      <c r="H763" s="33"/>
      <c r="I763" s="33"/>
    </row>
    <row r="764" spans="8:9" ht="15" customHeight="1" x14ac:dyDescent="0.25">
      <c r="H764" s="33"/>
      <c r="I764" s="33"/>
    </row>
    <row r="765" spans="8:9" ht="15" customHeight="1" x14ac:dyDescent="0.25">
      <c r="H765" s="33"/>
      <c r="I765" s="33"/>
    </row>
    <row r="766" spans="8:9" ht="15" customHeight="1" x14ac:dyDescent="0.25">
      <c r="H766" s="33"/>
      <c r="I766" s="33"/>
    </row>
    <row r="767" spans="8:9" ht="15" customHeight="1" x14ac:dyDescent="0.25">
      <c r="H767" s="33"/>
      <c r="I767" s="33"/>
    </row>
    <row r="768" spans="8:9" ht="15" customHeight="1" x14ac:dyDescent="0.25">
      <c r="H768" s="33"/>
      <c r="I768" s="33"/>
    </row>
    <row r="769" spans="8:9" ht="15" customHeight="1" x14ac:dyDescent="0.25">
      <c r="H769" s="33"/>
      <c r="I769" s="33"/>
    </row>
    <row r="770" spans="8:9" ht="15" customHeight="1" x14ac:dyDescent="0.25">
      <c r="H770" s="33"/>
      <c r="I770" s="33"/>
    </row>
    <row r="771" spans="8:9" ht="15" customHeight="1" x14ac:dyDescent="0.25">
      <c r="H771" s="33"/>
      <c r="I771" s="33"/>
    </row>
    <row r="772" spans="8:9" ht="15" customHeight="1" x14ac:dyDescent="0.25">
      <c r="H772" s="33"/>
      <c r="I772" s="33"/>
    </row>
    <row r="773" spans="8:9" ht="15" customHeight="1" x14ac:dyDescent="0.25">
      <c r="H773" s="33"/>
      <c r="I773" s="33"/>
    </row>
    <row r="774" spans="8:9" ht="15" customHeight="1" x14ac:dyDescent="0.25">
      <c r="H774" s="33"/>
      <c r="I774" s="33"/>
    </row>
    <row r="775" spans="8:9" ht="15" customHeight="1" x14ac:dyDescent="0.25">
      <c r="H775" s="33"/>
      <c r="I775" s="33"/>
    </row>
    <row r="776" spans="8:9" ht="15" customHeight="1" x14ac:dyDescent="0.25">
      <c r="H776" s="33"/>
      <c r="I776" s="33"/>
    </row>
    <row r="777" spans="8:9" ht="15" customHeight="1" x14ac:dyDescent="0.25">
      <c r="H777" s="33"/>
      <c r="I777" s="33"/>
    </row>
    <row r="778" spans="8:9" ht="15" customHeight="1" x14ac:dyDescent="0.25">
      <c r="H778" s="33"/>
      <c r="I778" s="33"/>
    </row>
    <row r="779" spans="8:9" ht="15" customHeight="1" x14ac:dyDescent="0.25">
      <c r="H779" s="33"/>
      <c r="I779" s="33"/>
    </row>
    <row r="780" spans="8:9" ht="15" customHeight="1" x14ac:dyDescent="0.25">
      <c r="H780" s="33"/>
      <c r="I780" s="33"/>
    </row>
    <row r="781" spans="8:9" ht="15" customHeight="1" x14ac:dyDescent="0.25">
      <c r="H781" s="33"/>
      <c r="I781" s="33"/>
    </row>
    <row r="782" spans="8:9" ht="15" customHeight="1" x14ac:dyDescent="0.25">
      <c r="H782" s="33"/>
      <c r="I782" s="33"/>
    </row>
    <row r="783" spans="8:9" ht="15" customHeight="1" x14ac:dyDescent="0.25">
      <c r="H783" s="33"/>
      <c r="I783" s="33"/>
    </row>
    <row r="784" spans="8:9" ht="15" customHeight="1" x14ac:dyDescent="0.25">
      <c r="H784" s="33"/>
      <c r="I784" s="33"/>
    </row>
    <row r="785" spans="8:9" ht="15" customHeight="1" x14ac:dyDescent="0.25">
      <c r="H785" s="33"/>
      <c r="I785" s="33"/>
    </row>
    <row r="786" spans="8:9" ht="15" customHeight="1" x14ac:dyDescent="0.25">
      <c r="H786" s="33"/>
      <c r="I786" s="33"/>
    </row>
    <row r="787" spans="8:9" ht="15" customHeight="1" x14ac:dyDescent="0.25">
      <c r="H787" s="33"/>
      <c r="I787" s="33"/>
    </row>
    <row r="788" spans="8:9" ht="15" customHeight="1" x14ac:dyDescent="0.25">
      <c r="H788" s="33"/>
      <c r="I788" s="33"/>
    </row>
    <row r="789" spans="8:9" ht="15" customHeight="1" x14ac:dyDescent="0.25">
      <c r="H789" s="33"/>
      <c r="I789" s="33"/>
    </row>
    <row r="790" spans="8:9" ht="15" customHeight="1" x14ac:dyDescent="0.25">
      <c r="H790" s="33"/>
      <c r="I790" s="33"/>
    </row>
    <row r="791" spans="8:9" ht="15" customHeight="1" x14ac:dyDescent="0.25">
      <c r="H791" s="33"/>
      <c r="I791" s="33"/>
    </row>
    <row r="792" spans="8:9" ht="15" customHeight="1" x14ac:dyDescent="0.25">
      <c r="H792" s="33"/>
      <c r="I792" s="33"/>
    </row>
    <row r="793" spans="8:9" ht="15" customHeight="1" x14ac:dyDescent="0.25">
      <c r="H793" s="33"/>
      <c r="I793" s="33"/>
    </row>
    <row r="794" spans="8:9" ht="15" customHeight="1" x14ac:dyDescent="0.25">
      <c r="H794" s="33"/>
      <c r="I794" s="33"/>
    </row>
    <row r="795" spans="8:9" ht="15" customHeight="1" x14ac:dyDescent="0.25">
      <c r="H795" s="33"/>
      <c r="I795" s="33"/>
    </row>
    <row r="796" spans="8:9" ht="15" customHeight="1" x14ac:dyDescent="0.25">
      <c r="H796" s="33"/>
      <c r="I796" s="33"/>
    </row>
    <row r="797" spans="8:9" ht="15" customHeight="1" x14ac:dyDescent="0.25">
      <c r="H797" s="33"/>
      <c r="I797" s="33"/>
    </row>
    <row r="798" spans="8:9" ht="15" customHeight="1" x14ac:dyDescent="0.25">
      <c r="H798" s="33"/>
      <c r="I798" s="33"/>
    </row>
    <row r="799" spans="8:9" ht="15" customHeight="1" x14ac:dyDescent="0.25">
      <c r="H799" s="33"/>
      <c r="I799" s="33"/>
    </row>
    <row r="800" spans="8:9" ht="15" customHeight="1" x14ac:dyDescent="0.25">
      <c r="H800" s="33"/>
      <c r="I800" s="33"/>
    </row>
    <row r="801" spans="8:9" ht="15" customHeight="1" x14ac:dyDescent="0.25">
      <c r="H801" s="33"/>
      <c r="I801" s="33"/>
    </row>
    <row r="802" spans="8:9" ht="15" customHeight="1" x14ac:dyDescent="0.25">
      <c r="H802" s="33"/>
      <c r="I802" s="33"/>
    </row>
    <row r="803" spans="8:9" ht="15" customHeight="1" x14ac:dyDescent="0.25">
      <c r="H803" s="33"/>
      <c r="I803" s="33"/>
    </row>
    <row r="804" spans="8:9" ht="15" customHeight="1" x14ac:dyDescent="0.25">
      <c r="H804" s="33"/>
      <c r="I804" s="33"/>
    </row>
    <row r="805" spans="8:9" ht="15" customHeight="1" x14ac:dyDescent="0.25">
      <c r="H805" s="33"/>
      <c r="I805" s="33"/>
    </row>
    <row r="806" spans="8:9" ht="15" customHeight="1" x14ac:dyDescent="0.25">
      <c r="H806" s="33"/>
      <c r="I806" s="33"/>
    </row>
    <row r="807" spans="8:9" ht="15" customHeight="1" x14ac:dyDescent="0.25">
      <c r="H807" s="33"/>
      <c r="I807" s="33"/>
    </row>
    <row r="808" spans="8:9" ht="15" customHeight="1" x14ac:dyDescent="0.25">
      <c r="H808" s="33"/>
      <c r="I808" s="33"/>
    </row>
    <row r="809" spans="8:9" ht="15" customHeight="1" x14ac:dyDescent="0.25">
      <c r="H809" s="33"/>
      <c r="I809" s="33"/>
    </row>
    <row r="810" spans="8:9" ht="15" customHeight="1" x14ac:dyDescent="0.25">
      <c r="H810" s="33"/>
      <c r="I810" s="33"/>
    </row>
    <row r="811" spans="8:9" ht="15" customHeight="1" x14ac:dyDescent="0.25">
      <c r="H811" s="33"/>
      <c r="I811" s="33"/>
    </row>
    <row r="812" spans="8:9" ht="15" customHeight="1" x14ac:dyDescent="0.25">
      <c r="H812" s="33"/>
      <c r="I812" s="33"/>
    </row>
    <row r="813" spans="8:9" ht="15" customHeight="1" x14ac:dyDescent="0.25">
      <c r="H813" s="33"/>
      <c r="I813" s="33"/>
    </row>
    <row r="814" spans="8:9" ht="15" customHeight="1" x14ac:dyDescent="0.25">
      <c r="H814" s="33"/>
      <c r="I814" s="33"/>
    </row>
    <row r="815" spans="8:9" ht="15" customHeight="1" x14ac:dyDescent="0.25">
      <c r="H815" s="33"/>
      <c r="I815" s="33"/>
    </row>
    <row r="816" spans="8:9" ht="15" customHeight="1" x14ac:dyDescent="0.25">
      <c r="H816" s="33"/>
      <c r="I816" s="33"/>
    </row>
    <row r="817" spans="8:9" ht="15" customHeight="1" x14ac:dyDescent="0.25">
      <c r="H817" s="33"/>
      <c r="I817" s="33"/>
    </row>
    <row r="818" spans="8:9" ht="15" customHeight="1" x14ac:dyDescent="0.25">
      <c r="H818" s="33"/>
      <c r="I818" s="33"/>
    </row>
    <row r="819" spans="8:9" ht="15" customHeight="1" x14ac:dyDescent="0.25">
      <c r="H819" s="33"/>
      <c r="I819" s="33"/>
    </row>
    <row r="820" spans="8:9" ht="15" customHeight="1" x14ac:dyDescent="0.25">
      <c r="H820" s="33"/>
      <c r="I820" s="33"/>
    </row>
    <row r="821" spans="8:9" ht="15" customHeight="1" x14ac:dyDescent="0.25">
      <c r="H821" s="33"/>
      <c r="I821" s="33"/>
    </row>
    <row r="822" spans="8:9" ht="15" customHeight="1" x14ac:dyDescent="0.25">
      <c r="H822" s="33"/>
      <c r="I822" s="33"/>
    </row>
    <row r="823" spans="8:9" ht="15" customHeight="1" x14ac:dyDescent="0.25">
      <c r="H823" s="33"/>
      <c r="I823" s="33"/>
    </row>
    <row r="824" spans="8:9" ht="15" customHeight="1" x14ac:dyDescent="0.25">
      <c r="H824" s="33"/>
      <c r="I824" s="33"/>
    </row>
    <row r="825" spans="8:9" ht="15" customHeight="1" x14ac:dyDescent="0.25">
      <c r="H825" s="33"/>
      <c r="I825" s="33"/>
    </row>
    <row r="826" spans="8:9" ht="15" customHeight="1" x14ac:dyDescent="0.25">
      <c r="H826" s="33"/>
      <c r="I826" s="33"/>
    </row>
    <row r="827" spans="8:9" ht="15" customHeight="1" x14ac:dyDescent="0.25">
      <c r="H827" s="33"/>
      <c r="I827" s="33"/>
    </row>
    <row r="828" spans="8:9" ht="15" customHeight="1" x14ac:dyDescent="0.25">
      <c r="H828" s="33"/>
      <c r="I828" s="33"/>
    </row>
    <row r="829" spans="8:9" ht="15" customHeight="1" x14ac:dyDescent="0.25">
      <c r="H829" s="33"/>
      <c r="I829" s="33"/>
    </row>
    <row r="830" spans="8:9" ht="15" customHeight="1" x14ac:dyDescent="0.25">
      <c r="H830" s="33"/>
      <c r="I830" s="33"/>
    </row>
    <row r="831" spans="8:9" ht="15" customHeight="1" x14ac:dyDescent="0.25">
      <c r="H831" s="33"/>
      <c r="I831" s="33"/>
    </row>
    <row r="832" spans="8:9" ht="15" customHeight="1" x14ac:dyDescent="0.25">
      <c r="H832" s="33"/>
      <c r="I832" s="33"/>
    </row>
    <row r="833" spans="8:9" ht="15" customHeight="1" x14ac:dyDescent="0.25">
      <c r="H833" s="33"/>
      <c r="I833" s="33"/>
    </row>
    <row r="834" spans="8:9" ht="15" customHeight="1" x14ac:dyDescent="0.25">
      <c r="H834" s="33"/>
      <c r="I834" s="33"/>
    </row>
    <row r="835" spans="8:9" ht="15" customHeight="1" x14ac:dyDescent="0.25">
      <c r="H835" s="33"/>
      <c r="I835" s="33"/>
    </row>
    <row r="836" spans="8:9" ht="15" customHeight="1" x14ac:dyDescent="0.25">
      <c r="H836" s="33"/>
      <c r="I836" s="33"/>
    </row>
    <row r="837" spans="8:9" ht="15" customHeight="1" x14ac:dyDescent="0.25">
      <c r="H837" s="33"/>
      <c r="I837" s="33"/>
    </row>
    <row r="838" spans="8:9" ht="15" customHeight="1" x14ac:dyDescent="0.25">
      <c r="H838" s="33"/>
      <c r="I838" s="33"/>
    </row>
    <row r="839" spans="8:9" ht="15" customHeight="1" x14ac:dyDescent="0.25">
      <c r="H839" s="33"/>
      <c r="I839" s="33"/>
    </row>
    <row r="840" spans="8:9" ht="15" customHeight="1" x14ac:dyDescent="0.25">
      <c r="H840" s="33"/>
      <c r="I840" s="33"/>
    </row>
    <row r="841" spans="8:9" ht="15" customHeight="1" x14ac:dyDescent="0.25">
      <c r="H841" s="33"/>
      <c r="I841" s="33"/>
    </row>
    <row r="842" spans="8:9" ht="15" customHeight="1" x14ac:dyDescent="0.25">
      <c r="H842" s="33"/>
      <c r="I842" s="33"/>
    </row>
    <row r="843" spans="8:9" ht="15" customHeight="1" x14ac:dyDescent="0.25">
      <c r="H843" s="33"/>
      <c r="I843" s="33"/>
    </row>
    <row r="844" spans="8:9" ht="15" customHeight="1" x14ac:dyDescent="0.25">
      <c r="H844" s="33"/>
      <c r="I844" s="33"/>
    </row>
    <row r="845" spans="8:9" ht="15" customHeight="1" x14ac:dyDescent="0.25">
      <c r="H845" s="33"/>
      <c r="I845" s="33"/>
    </row>
    <row r="846" spans="8:9" ht="15" customHeight="1" x14ac:dyDescent="0.25">
      <c r="H846" s="33"/>
      <c r="I846" s="33"/>
    </row>
    <row r="847" spans="8:9" ht="15" customHeight="1" x14ac:dyDescent="0.25">
      <c r="H847" s="33"/>
      <c r="I847" s="33"/>
    </row>
    <row r="848" spans="8:9" ht="15" customHeight="1" x14ac:dyDescent="0.25">
      <c r="H848" s="33"/>
      <c r="I848" s="33"/>
    </row>
    <row r="849" spans="8:9" ht="15" customHeight="1" x14ac:dyDescent="0.25">
      <c r="H849" s="33"/>
      <c r="I849" s="33"/>
    </row>
    <row r="850" spans="8:9" ht="15" customHeight="1" x14ac:dyDescent="0.25">
      <c r="H850" s="33"/>
      <c r="I850" s="33"/>
    </row>
    <row r="851" spans="8:9" ht="15" customHeight="1" x14ac:dyDescent="0.25">
      <c r="H851" s="33"/>
      <c r="I851" s="33"/>
    </row>
    <row r="852" spans="8:9" ht="15" customHeight="1" x14ac:dyDescent="0.25">
      <c r="H852" s="33"/>
      <c r="I852" s="33"/>
    </row>
    <row r="853" spans="8:9" ht="15" customHeight="1" x14ac:dyDescent="0.25">
      <c r="H853" s="33"/>
      <c r="I853" s="33"/>
    </row>
    <row r="854" spans="8:9" ht="15" customHeight="1" x14ac:dyDescent="0.25">
      <c r="H854" s="33"/>
      <c r="I854" s="33"/>
    </row>
    <row r="855" spans="8:9" ht="15" customHeight="1" x14ac:dyDescent="0.25">
      <c r="H855" s="33"/>
      <c r="I855" s="33"/>
    </row>
    <row r="856" spans="8:9" ht="15" customHeight="1" x14ac:dyDescent="0.25">
      <c r="H856" s="33"/>
      <c r="I856" s="33"/>
    </row>
    <row r="857" spans="8:9" ht="15" customHeight="1" x14ac:dyDescent="0.25">
      <c r="H857" s="33"/>
      <c r="I857" s="33"/>
    </row>
    <row r="858" spans="8:9" ht="15" customHeight="1" x14ac:dyDescent="0.25">
      <c r="H858" s="33"/>
      <c r="I858" s="33"/>
    </row>
    <row r="859" spans="8:9" ht="15" customHeight="1" x14ac:dyDescent="0.25">
      <c r="H859" s="33"/>
      <c r="I859" s="33"/>
    </row>
    <row r="860" spans="8:9" ht="15" customHeight="1" x14ac:dyDescent="0.25">
      <c r="H860" s="33"/>
      <c r="I860" s="33"/>
    </row>
    <row r="861" spans="8:9" ht="15" customHeight="1" x14ac:dyDescent="0.25">
      <c r="H861" s="33"/>
      <c r="I861" s="33"/>
    </row>
    <row r="862" spans="8:9" ht="15" customHeight="1" x14ac:dyDescent="0.25">
      <c r="H862" s="33"/>
      <c r="I862" s="33"/>
    </row>
    <row r="863" spans="8:9" ht="15" customHeight="1" x14ac:dyDescent="0.25">
      <c r="H863" s="33"/>
      <c r="I863" s="33"/>
    </row>
    <row r="864" spans="8:9" ht="15" customHeight="1" x14ac:dyDescent="0.25">
      <c r="H864" s="33"/>
      <c r="I864" s="33"/>
    </row>
    <row r="865" spans="8:9" ht="15" customHeight="1" x14ac:dyDescent="0.25">
      <c r="H865" s="33"/>
      <c r="I865" s="33"/>
    </row>
    <row r="866" spans="8:9" ht="15" customHeight="1" x14ac:dyDescent="0.25">
      <c r="H866" s="33"/>
      <c r="I866" s="33"/>
    </row>
    <row r="867" spans="8:9" ht="15" customHeight="1" x14ac:dyDescent="0.25">
      <c r="H867" s="33"/>
      <c r="I867" s="33"/>
    </row>
    <row r="868" spans="8:9" ht="15" customHeight="1" x14ac:dyDescent="0.25">
      <c r="H868" s="33"/>
      <c r="I868" s="33"/>
    </row>
    <row r="869" spans="8:9" ht="15" customHeight="1" x14ac:dyDescent="0.25">
      <c r="H869" s="33"/>
      <c r="I869" s="33"/>
    </row>
    <row r="870" spans="8:9" ht="15" customHeight="1" x14ac:dyDescent="0.25">
      <c r="H870" s="33"/>
      <c r="I870" s="33"/>
    </row>
    <row r="871" spans="8:9" ht="15" customHeight="1" x14ac:dyDescent="0.25">
      <c r="H871" s="33"/>
      <c r="I871" s="33"/>
    </row>
    <row r="872" spans="8:9" ht="15" customHeight="1" x14ac:dyDescent="0.25">
      <c r="H872" s="33"/>
      <c r="I872" s="33"/>
    </row>
    <row r="873" spans="8:9" ht="15" customHeight="1" x14ac:dyDescent="0.25">
      <c r="H873" s="33"/>
      <c r="I873" s="33"/>
    </row>
    <row r="874" spans="8:9" ht="15" customHeight="1" x14ac:dyDescent="0.25">
      <c r="H874" s="33"/>
      <c r="I874" s="33"/>
    </row>
    <row r="875" spans="8:9" ht="15" customHeight="1" x14ac:dyDescent="0.25">
      <c r="H875" s="33"/>
      <c r="I875" s="33"/>
    </row>
    <row r="876" spans="8:9" ht="15" customHeight="1" x14ac:dyDescent="0.25">
      <c r="H876" s="33"/>
      <c r="I876" s="33"/>
    </row>
    <row r="877" spans="8:9" ht="15" customHeight="1" x14ac:dyDescent="0.25">
      <c r="H877" s="33"/>
      <c r="I877" s="33"/>
    </row>
    <row r="878" spans="8:9" ht="15" customHeight="1" x14ac:dyDescent="0.25">
      <c r="H878" s="33"/>
      <c r="I878" s="33"/>
    </row>
    <row r="879" spans="8:9" ht="15" customHeight="1" x14ac:dyDescent="0.25">
      <c r="H879" s="33"/>
      <c r="I879" s="33"/>
    </row>
    <row r="880" spans="8:9" ht="15" customHeight="1" x14ac:dyDescent="0.25">
      <c r="H880" s="33"/>
      <c r="I880" s="33"/>
    </row>
    <row r="881" spans="8:9" ht="15" customHeight="1" x14ac:dyDescent="0.25">
      <c r="H881" s="33"/>
      <c r="I881" s="33"/>
    </row>
    <row r="882" spans="8:9" ht="15" customHeight="1" x14ac:dyDescent="0.25">
      <c r="H882" s="33"/>
      <c r="I882" s="33"/>
    </row>
    <row r="883" spans="8:9" ht="15" customHeight="1" x14ac:dyDescent="0.25">
      <c r="H883" s="33"/>
      <c r="I883" s="33"/>
    </row>
    <row r="884" spans="8:9" ht="15" customHeight="1" x14ac:dyDescent="0.25">
      <c r="H884" s="33"/>
      <c r="I884" s="33"/>
    </row>
    <row r="885" spans="8:9" ht="15" customHeight="1" x14ac:dyDescent="0.25">
      <c r="H885" s="33"/>
      <c r="I885" s="33"/>
    </row>
    <row r="886" spans="8:9" ht="15" customHeight="1" x14ac:dyDescent="0.25">
      <c r="H886" s="33"/>
      <c r="I886" s="33"/>
    </row>
    <row r="887" spans="8:9" ht="15" customHeight="1" x14ac:dyDescent="0.25">
      <c r="H887" s="33"/>
      <c r="I887" s="33"/>
    </row>
    <row r="888" spans="8:9" ht="15" customHeight="1" x14ac:dyDescent="0.25">
      <c r="H888" s="33"/>
      <c r="I888" s="33"/>
    </row>
    <row r="889" spans="8:9" ht="15" customHeight="1" x14ac:dyDescent="0.25">
      <c r="H889" s="33"/>
      <c r="I889" s="33"/>
    </row>
    <row r="890" spans="8:9" ht="15" customHeight="1" x14ac:dyDescent="0.25">
      <c r="H890" s="33"/>
      <c r="I890" s="33"/>
    </row>
    <row r="891" spans="8:9" ht="15" customHeight="1" x14ac:dyDescent="0.25">
      <c r="H891" s="33"/>
      <c r="I891" s="33"/>
    </row>
    <row r="892" spans="8:9" ht="15" customHeight="1" x14ac:dyDescent="0.25">
      <c r="H892" s="33"/>
      <c r="I892" s="33"/>
    </row>
    <row r="893" spans="8:9" ht="15" customHeight="1" x14ac:dyDescent="0.25">
      <c r="H893" s="33"/>
      <c r="I893" s="33"/>
    </row>
    <row r="894" spans="8:9" ht="15" customHeight="1" x14ac:dyDescent="0.25">
      <c r="H894" s="33"/>
      <c r="I894" s="33"/>
    </row>
    <row r="895" spans="8:9" ht="15" customHeight="1" x14ac:dyDescent="0.25">
      <c r="H895" s="33"/>
      <c r="I895" s="33"/>
    </row>
    <row r="896" spans="8:9" ht="15" customHeight="1" x14ac:dyDescent="0.25">
      <c r="H896" s="33"/>
      <c r="I896" s="33"/>
    </row>
    <row r="897" spans="8:9" ht="15" customHeight="1" x14ac:dyDescent="0.25">
      <c r="H897" s="33"/>
      <c r="I897" s="33"/>
    </row>
    <row r="898" spans="8:9" ht="15" customHeight="1" x14ac:dyDescent="0.25">
      <c r="H898" s="33"/>
      <c r="I898" s="33"/>
    </row>
    <row r="899" spans="8:9" ht="15" customHeight="1" x14ac:dyDescent="0.25">
      <c r="H899" s="33"/>
      <c r="I899" s="33"/>
    </row>
    <row r="900" spans="8:9" ht="15" customHeight="1" x14ac:dyDescent="0.25">
      <c r="H900" s="33"/>
      <c r="I900" s="33"/>
    </row>
    <row r="901" spans="8:9" ht="15" customHeight="1" x14ac:dyDescent="0.25">
      <c r="H901" s="33"/>
      <c r="I901" s="33"/>
    </row>
    <row r="902" spans="8:9" ht="15" customHeight="1" x14ac:dyDescent="0.25">
      <c r="H902" s="33"/>
      <c r="I902" s="33"/>
    </row>
    <row r="903" spans="8:9" ht="15" customHeight="1" x14ac:dyDescent="0.25">
      <c r="H903" s="33"/>
      <c r="I903" s="33"/>
    </row>
    <row r="904" spans="8:9" ht="15" customHeight="1" x14ac:dyDescent="0.25">
      <c r="H904" s="33"/>
      <c r="I904" s="33"/>
    </row>
    <row r="905" spans="8:9" ht="15" customHeight="1" x14ac:dyDescent="0.25">
      <c r="H905" s="33"/>
      <c r="I905" s="33"/>
    </row>
    <row r="906" spans="8:9" ht="15" customHeight="1" x14ac:dyDescent="0.25">
      <c r="H906" s="33"/>
      <c r="I906" s="33"/>
    </row>
    <row r="907" spans="8:9" ht="15" customHeight="1" x14ac:dyDescent="0.25">
      <c r="H907" s="33"/>
      <c r="I907" s="33"/>
    </row>
    <row r="908" spans="8:9" ht="15" customHeight="1" x14ac:dyDescent="0.25">
      <c r="H908" s="33"/>
      <c r="I908" s="33"/>
    </row>
    <row r="909" spans="8:9" ht="15" customHeight="1" x14ac:dyDescent="0.25">
      <c r="H909" s="33"/>
      <c r="I909" s="33"/>
    </row>
    <row r="910" spans="8:9" ht="15" customHeight="1" x14ac:dyDescent="0.25">
      <c r="H910" s="33"/>
      <c r="I910" s="33"/>
    </row>
    <row r="911" spans="8:9" ht="15" customHeight="1" x14ac:dyDescent="0.25">
      <c r="H911" s="33"/>
      <c r="I911" s="33"/>
    </row>
    <row r="912" spans="8:9" ht="15" customHeight="1" x14ac:dyDescent="0.25">
      <c r="H912" s="33"/>
      <c r="I912" s="33"/>
    </row>
    <row r="913" spans="8:9" ht="15" customHeight="1" x14ac:dyDescent="0.25">
      <c r="H913" s="33"/>
      <c r="I913" s="33"/>
    </row>
    <row r="914" spans="8:9" ht="15" customHeight="1" x14ac:dyDescent="0.25">
      <c r="H914" s="33"/>
      <c r="I914" s="33"/>
    </row>
    <row r="915" spans="8:9" ht="15" customHeight="1" x14ac:dyDescent="0.25">
      <c r="H915" s="33"/>
      <c r="I915" s="33"/>
    </row>
    <row r="916" spans="8:9" ht="15" customHeight="1" x14ac:dyDescent="0.25">
      <c r="H916" s="33"/>
      <c r="I916" s="33"/>
    </row>
    <row r="917" spans="8:9" ht="15" customHeight="1" x14ac:dyDescent="0.25">
      <c r="H917" s="33"/>
      <c r="I917" s="33"/>
    </row>
    <row r="918" spans="8:9" ht="15" customHeight="1" x14ac:dyDescent="0.25">
      <c r="H918" s="33"/>
      <c r="I918" s="33"/>
    </row>
    <row r="919" spans="8:9" ht="15" customHeight="1" x14ac:dyDescent="0.25">
      <c r="H919" s="33"/>
      <c r="I919" s="33"/>
    </row>
    <row r="920" spans="8:9" ht="15" customHeight="1" x14ac:dyDescent="0.25">
      <c r="H920" s="33"/>
      <c r="I920" s="33"/>
    </row>
    <row r="921" spans="8:9" ht="15" customHeight="1" x14ac:dyDescent="0.25">
      <c r="H921" s="33"/>
      <c r="I921" s="33"/>
    </row>
    <row r="922" spans="8:9" ht="15" customHeight="1" x14ac:dyDescent="0.25">
      <c r="H922" s="33"/>
      <c r="I922" s="33"/>
    </row>
    <row r="923" spans="8:9" ht="15" customHeight="1" x14ac:dyDescent="0.25">
      <c r="H923" s="33"/>
      <c r="I923" s="33"/>
    </row>
    <row r="924" spans="8:9" ht="15" customHeight="1" x14ac:dyDescent="0.25">
      <c r="H924" s="33"/>
      <c r="I924" s="33"/>
    </row>
    <row r="925" spans="8:9" ht="15" customHeight="1" x14ac:dyDescent="0.25">
      <c r="H925" s="33"/>
      <c r="I925" s="33"/>
    </row>
    <row r="926" spans="8:9" ht="15" customHeight="1" x14ac:dyDescent="0.25">
      <c r="H926" s="33"/>
      <c r="I926" s="33"/>
    </row>
    <row r="927" spans="8:9" ht="15" customHeight="1" x14ac:dyDescent="0.25">
      <c r="H927" s="33"/>
      <c r="I927" s="33"/>
    </row>
    <row r="928" spans="8:9" ht="15" customHeight="1" x14ac:dyDescent="0.25">
      <c r="H928" s="33"/>
      <c r="I928" s="33"/>
    </row>
    <row r="929" spans="8:9" ht="15" customHeight="1" x14ac:dyDescent="0.25">
      <c r="H929" s="33"/>
      <c r="I929" s="33"/>
    </row>
    <row r="930" spans="8:9" ht="15" customHeight="1" x14ac:dyDescent="0.25">
      <c r="H930" s="33"/>
      <c r="I930" s="33"/>
    </row>
    <row r="931" spans="8:9" ht="15" customHeight="1" x14ac:dyDescent="0.25">
      <c r="H931" s="33"/>
      <c r="I931" s="33"/>
    </row>
    <row r="932" spans="8:9" ht="15" customHeight="1" x14ac:dyDescent="0.25">
      <c r="H932" s="33"/>
      <c r="I932" s="33"/>
    </row>
    <row r="933" spans="8:9" ht="15" customHeight="1" x14ac:dyDescent="0.25">
      <c r="H933" s="33"/>
      <c r="I933" s="33"/>
    </row>
    <row r="934" spans="8:9" ht="15" customHeight="1" x14ac:dyDescent="0.25">
      <c r="H934" s="33"/>
      <c r="I934" s="33"/>
    </row>
    <row r="935" spans="8:9" ht="15" customHeight="1" x14ac:dyDescent="0.25">
      <c r="H935" s="33"/>
      <c r="I935" s="33"/>
    </row>
    <row r="936" spans="8:9" ht="15" customHeight="1" x14ac:dyDescent="0.25">
      <c r="H936" s="33"/>
      <c r="I936" s="33"/>
    </row>
    <row r="937" spans="8:9" ht="15" customHeight="1" x14ac:dyDescent="0.25">
      <c r="H937" s="33"/>
      <c r="I937" s="33"/>
    </row>
    <row r="938" spans="8:9" ht="15" customHeight="1" x14ac:dyDescent="0.25">
      <c r="H938" s="33"/>
      <c r="I938" s="33"/>
    </row>
    <row r="939" spans="8:9" ht="15" customHeight="1" x14ac:dyDescent="0.25">
      <c r="H939" s="33"/>
      <c r="I939" s="33"/>
    </row>
    <row r="940" spans="8:9" ht="15" customHeight="1" x14ac:dyDescent="0.25">
      <c r="H940" s="33"/>
      <c r="I940" s="33"/>
    </row>
    <row r="941" spans="8:9" ht="15" customHeight="1" x14ac:dyDescent="0.25">
      <c r="H941" s="33"/>
      <c r="I941" s="33"/>
    </row>
    <row r="942" spans="8:9" ht="15" customHeight="1" x14ac:dyDescent="0.25">
      <c r="H942" s="33"/>
      <c r="I942" s="33"/>
    </row>
    <row r="943" spans="8:9" ht="15" customHeight="1" x14ac:dyDescent="0.25">
      <c r="H943" s="33"/>
      <c r="I943" s="33"/>
    </row>
    <row r="944" spans="8:9" ht="15" customHeight="1" x14ac:dyDescent="0.25">
      <c r="H944" s="33"/>
      <c r="I944" s="33"/>
    </row>
    <row r="945" spans="8:9" ht="15" customHeight="1" x14ac:dyDescent="0.25">
      <c r="H945" s="33"/>
      <c r="I945" s="33"/>
    </row>
    <row r="946" spans="8:9" ht="15" customHeight="1" x14ac:dyDescent="0.25">
      <c r="H946" s="33"/>
      <c r="I946" s="33"/>
    </row>
    <row r="947" spans="8:9" ht="15" customHeight="1" x14ac:dyDescent="0.25">
      <c r="H947" s="33"/>
      <c r="I947" s="33"/>
    </row>
    <row r="948" spans="8:9" ht="15" customHeight="1" x14ac:dyDescent="0.25">
      <c r="H948" s="33"/>
      <c r="I948" s="33"/>
    </row>
    <row r="949" spans="8:9" ht="15" customHeight="1" x14ac:dyDescent="0.25">
      <c r="H949" s="33"/>
      <c r="I949" s="33"/>
    </row>
    <row r="950" spans="8:9" ht="15" customHeight="1" x14ac:dyDescent="0.25">
      <c r="H950" s="33"/>
      <c r="I950" s="33"/>
    </row>
    <row r="951" spans="8:9" ht="15" customHeight="1" x14ac:dyDescent="0.25">
      <c r="H951" s="33"/>
      <c r="I951" s="33"/>
    </row>
    <row r="952" spans="8:9" ht="15" customHeight="1" x14ac:dyDescent="0.25">
      <c r="H952" s="33"/>
      <c r="I952" s="33"/>
    </row>
    <row r="953" spans="8:9" ht="15" customHeight="1" x14ac:dyDescent="0.25">
      <c r="H953" s="33"/>
      <c r="I953" s="33"/>
    </row>
    <row r="954" spans="8:9" ht="15" customHeight="1" x14ac:dyDescent="0.25">
      <c r="H954" s="33"/>
      <c r="I954" s="33"/>
    </row>
    <row r="955" spans="8:9" ht="15" customHeight="1" x14ac:dyDescent="0.25">
      <c r="H955" s="33"/>
      <c r="I955" s="33"/>
    </row>
    <row r="956" spans="8:9" ht="15" customHeight="1" x14ac:dyDescent="0.25">
      <c r="H956" s="33"/>
      <c r="I956" s="33"/>
    </row>
    <row r="957" spans="8:9" ht="15" customHeight="1" x14ac:dyDescent="0.25">
      <c r="H957" s="33"/>
      <c r="I957" s="33"/>
    </row>
    <row r="958" spans="8:9" ht="15" customHeight="1" x14ac:dyDescent="0.25">
      <c r="H958" s="33"/>
      <c r="I958" s="33"/>
    </row>
    <row r="959" spans="8:9" ht="15" customHeight="1" x14ac:dyDescent="0.25">
      <c r="H959" s="33"/>
      <c r="I959" s="33"/>
    </row>
    <row r="960" spans="8:9" ht="15" customHeight="1" x14ac:dyDescent="0.25">
      <c r="H960" s="33"/>
      <c r="I960" s="33"/>
    </row>
    <row r="961" spans="8:9" ht="15" customHeight="1" x14ac:dyDescent="0.25">
      <c r="H961" s="33"/>
      <c r="I961" s="33"/>
    </row>
    <row r="962" spans="8:9" ht="15" customHeight="1" x14ac:dyDescent="0.25">
      <c r="H962" s="33"/>
      <c r="I962" s="33"/>
    </row>
    <row r="963" spans="8:9" ht="15" customHeight="1" x14ac:dyDescent="0.25">
      <c r="H963" s="33"/>
      <c r="I963" s="33"/>
    </row>
    <row r="964" spans="8:9" ht="15" customHeight="1" x14ac:dyDescent="0.25">
      <c r="H964" s="33"/>
      <c r="I964" s="33"/>
    </row>
    <row r="965" spans="8:9" ht="15" customHeight="1" x14ac:dyDescent="0.25">
      <c r="H965" s="33"/>
      <c r="I965" s="33"/>
    </row>
    <row r="966" spans="8:9" ht="15" customHeight="1" x14ac:dyDescent="0.25">
      <c r="H966" s="33"/>
      <c r="I966" s="33"/>
    </row>
    <row r="967" spans="8:9" ht="15" customHeight="1" x14ac:dyDescent="0.25">
      <c r="H967" s="33"/>
      <c r="I967" s="33"/>
    </row>
    <row r="968" spans="8:9" ht="15" customHeight="1" x14ac:dyDescent="0.25">
      <c r="H968" s="33"/>
      <c r="I968" s="33"/>
    </row>
    <row r="969" spans="8:9" ht="15" customHeight="1" x14ac:dyDescent="0.25">
      <c r="H969" s="33"/>
      <c r="I969" s="33"/>
    </row>
    <row r="970" spans="8:9" ht="15" customHeight="1" x14ac:dyDescent="0.25">
      <c r="H970" s="33"/>
      <c r="I970" s="33"/>
    </row>
    <row r="971" spans="8:9" ht="15" customHeight="1" x14ac:dyDescent="0.25">
      <c r="H971" s="33"/>
      <c r="I971" s="33"/>
    </row>
    <row r="972" spans="8:9" ht="15" customHeight="1" x14ac:dyDescent="0.25">
      <c r="H972" s="33"/>
      <c r="I972" s="33"/>
    </row>
    <row r="973" spans="8:9" ht="15" customHeight="1" x14ac:dyDescent="0.25">
      <c r="H973" s="33"/>
      <c r="I973" s="33"/>
    </row>
    <row r="974" spans="8:9" ht="15" customHeight="1" x14ac:dyDescent="0.25">
      <c r="H974" s="33"/>
      <c r="I974" s="33"/>
    </row>
    <row r="975" spans="8:9" ht="15" customHeight="1" x14ac:dyDescent="0.25">
      <c r="H975" s="33"/>
      <c r="I975" s="33"/>
    </row>
    <row r="976" spans="8:9" ht="15" customHeight="1" x14ac:dyDescent="0.25">
      <c r="H976" s="33"/>
      <c r="I976" s="33"/>
    </row>
    <row r="977" spans="8:9" ht="15" customHeight="1" x14ac:dyDescent="0.25">
      <c r="H977" s="33"/>
      <c r="I977" s="33"/>
    </row>
    <row r="978" spans="8:9" ht="15" customHeight="1" x14ac:dyDescent="0.25">
      <c r="H978" s="33"/>
      <c r="I978" s="33"/>
    </row>
    <row r="979" spans="8:9" ht="15" customHeight="1" x14ac:dyDescent="0.25">
      <c r="H979" s="33"/>
      <c r="I979" s="33"/>
    </row>
    <row r="980" spans="8:9" ht="15" customHeight="1" x14ac:dyDescent="0.25">
      <c r="H980" s="33"/>
      <c r="I980" s="33"/>
    </row>
    <row r="981" spans="8:9" ht="15" customHeight="1" x14ac:dyDescent="0.25">
      <c r="H981" s="33"/>
      <c r="I981" s="33"/>
    </row>
    <row r="982" spans="8:9" ht="15" customHeight="1" x14ac:dyDescent="0.25">
      <c r="H982" s="33"/>
      <c r="I982" s="33"/>
    </row>
    <row r="983" spans="8:9" ht="15" customHeight="1" x14ac:dyDescent="0.25">
      <c r="H983" s="33"/>
      <c r="I983" s="33"/>
    </row>
    <row r="984" spans="8:9" ht="15" customHeight="1" x14ac:dyDescent="0.25">
      <c r="H984" s="33"/>
      <c r="I984" s="33"/>
    </row>
    <row r="985" spans="8:9" ht="15" customHeight="1" x14ac:dyDescent="0.25">
      <c r="H985" s="33"/>
      <c r="I985" s="33"/>
    </row>
    <row r="986" spans="8:9" ht="15" customHeight="1" x14ac:dyDescent="0.25">
      <c r="H986" s="33"/>
      <c r="I986" s="33"/>
    </row>
    <row r="987" spans="8:9" ht="15" customHeight="1" x14ac:dyDescent="0.25">
      <c r="H987" s="33"/>
      <c r="I987" s="33"/>
    </row>
    <row r="988" spans="8:9" ht="15" customHeight="1" x14ac:dyDescent="0.25">
      <c r="H988" s="33"/>
      <c r="I988" s="33"/>
    </row>
    <row r="989" spans="8:9" ht="15" customHeight="1" x14ac:dyDescent="0.25">
      <c r="H989" s="33"/>
      <c r="I989" s="33"/>
    </row>
    <row r="990" spans="8:9" ht="15" customHeight="1" x14ac:dyDescent="0.25">
      <c r="H990" s="33"/>
      <c r="I990" s="33"/>
    </row>
    <row r="991" spans="8:9" ht="15" customHeight="1" x14ac:dyDescent="0.25">
      <c r="H991" s="33"/>
      <c r="I991" s="33"/>
    </row>
    <row r="992" spans="8:9" ht="15" customHeight="1" x14ac:dyDescent="0.25">
      <c r="H992" s="33"/>
      <c r="I992" s="33"/>
    </row>
    <row r="993" spans="8:9" ht="15" customHeight="1" x14ac:dyDescent="0.25">
      <c r="H993" s="33"/>
      <c r="I993" s="33"/>
    </row>
    <row r="994" spans="8:9" ht="15" customHeight="1" x14ac:dyDescent="0.25">
      <c r="H994" s="33"/>
      <c r="I994" s="33"/>
    </row>
    <row r="995" spans="8:9" ht="15" customHeight="1" x14ac:dyDescent="0.25">
      <c r="H995" s="33"/>
      <c r="I995" s="33"/>
    </row>
    <row r="996" spans="8:9" ht="15" customHeight="1" x14ac:dyDescent="0.25">
      <c r="H996" s="33"/>
      <c r="I996" s="33"/>
    </row>
    <row r="997" spans="8:9" ht="15" customHeight="1" x14ac:dyDescent="0.25">
      <c r="H997" s="33"/>
      <c r="I997" s="33"/>
    </row>
    <row r="998" spans="8:9" ht="15" customHeight="1" x14ac:dyDescent="0.25">
      <c r="H998" s="33"/>
      <c r="I998" s="33"/>
    </row>
    <row r="999" spans="8:9" ht="15" customHeight="1" x14ac:dyDescent="0.25">
      <c r="H999" s="33"/>
      <c r="I999" s="33"/>
    </row>
    <row r="1000" spans="8:9" ht="15" customHeight="1" x14ac:dyDescent="0.25">
      <c r="H1000" s="33"/>
      <c r="I1000" s="33"/>
    </row>
    <row r="1001" spans="8:9" ht="15" customHeight="1" x14ac:dyDescent="0.25">
      <c r="H1001" s="33"/>
      <c r="I1001" s="33"/>
    </row>
    <row r="1002" spans="8:9" ht="15" customHeight="1" x14ac:dyDescent="0.25">
      <c r="H1002" s="33"/>
      <c r="I1002" s="33"/>
    </row>
    <row r="1003" spans="8:9" ht="15" customHeight="1" x14ac:dyDescent="0.25">
      <c r="H1003" s="33"/>
      <c r="I1003" s="33"/>
    </row>
    <row r="1004" spans="8:9" ht="15" customHeight="1" x14ac:dyDescent="0.25">
      <c r="H1004" s="33"/>
      <c r="I1004" s="33"/>
    </row>
    <row r="1005" spans="8:9" ht="15" customHeight="1" x14ac:dyDescent="0.25">
      <c r="H1005" s="33"/>
      <c r="I1005" s="33"/>
    </row>
    <row r="1006" spans="8:9" ht="15" customHeight="1" x14ac:dyDescent="0.25">
      <c r="H1006" s="33"/>
      <c r="I1006" s="33"/>
    </row>
    <row r="1007" spans="8:9" ht="15" customHeight="1" x14ac:dyDescent="0.25">
      <c r="H1007" s="33"/>
      <c r="I1007" s="33"/>
    </row>
    <row r="1008" spans="8:9" ht="15" customHeight="1" x14ac:dyDescent="0.25">
      <c r="H1008" s="33"/>
      <c r="I1008" s="33"/>
    </row>
    <row r="1009" spans="8:9" ht="15" customHeight="1" x14ac:dyDescent="0.25">
      <c r="H1009" s="33"/>
      <c r="I1009" s="33"/>
    </row>
    <row r="1010" spans="8:9" ht="15" customHeight="1" x14ac:dyDescent="0.25">
      <c r="H1010" s="33"/>
      <c r="I1010" s="33"/>
    </row>
    <row r="1011" spans="8:9" ht="15" customHeight="1" x14ac:dyDescent="0.25">
      <c r="H1011" s="33"/>
      <c r="I1011" s="33"/>
    </row>
    <row r="1012" spans="8:9" ht="15" customHeight="1" x14ac:dyDescent="0.25">
      <c r="H1012" s="33"/>
      <c r="I1012" s="33"/>
    </row>
    <row r="1013" spans="8:9" ht="15" customHeight="1" x14ac:dyDescent="0.25">
      <c r="H1013" s="33"/>
      <c r="I1013" s="33"/>
    </row>
    <row r="1014" spans="8:9" ht="15" customHeight="1" x14ac:dyDescent="0.25">
      <c r="H1014" s="33"/>
      <c r="I1014" s="33"/>
    </row>
    <row r="1015" spans="8:9" ht="15" customHeight="1" x14ac:dyDescent="0.25">
      <c r="H1015" s="33"/>
      <c r="I1015" s="33"/>
    </row>
    <row r="1016" spans="8:9" ht="15" customHeight="1" x14ac:dyDescent="0.25">
      <c r="H1016" s="33"/>
      <c r="I1016" s="33"/>
    </row>
    <row r="1017" spans="8:9" ht="15" customHeight="1" x14ac:dyDescent="0.25">
      <c r="H1017" s="33"/>
      <c r="I1017" s="33"/>
    </row>
    <row r="1018" spans="8:9" ht="15" customHeight="1" x14ac:dyDescent="0.25">
      <c r="H1018" s="33"/>
      <c r="I1018" s="33"/>
    </row>
    <row r="1019" spans="8:9" ht="15" customHeight="1" x14ac:dyDescent="0.25">
      <c r="H1019" s="33"/>
      <c r="I1019" s="33"/>
    </row>
    <row r="1020" spans="8:9" ht="15" customHeight="1" x14ac:dyDescent="0.25">
      <c r="H1020" s="33"/>
      <c r="I1020" s="33"/>
    </row>
    <row r="1021" spans="8:9" ht="15" customHeight="1" x14ac:dyDescent="0.25">
      <c r="H1021" s="33"/>
      <c r="I1021" s="33"/>
    </row>
    <row r="1022" spans="8:9" ht="15" customHeight="1" x14ac:dyDescent="0.25">
      <c r="H1022" s="33"/>
      <c r="I1022" s="33"/>
    </row>
    <row r="1023" spans="8:9" ht="15" customHeight="1" x14ac:dyDescent="0.25">
      <c r="H1023" s="33"/>
      <c r="I1023" s="33"/>
    </row>
    <row r="1024" spans="8:9" ht="15" customHeight="1" x14ac:dyDescent="0.25">
      <c r="H1024" s="33"/>
      <c r="I1024" s="33"/>
    </row>
    <row r="1025" spans="8:9" ht="15" customHeight="1" x14ac:dyDescent="0.25">
      <c r="H1025" s="33"/>
      <c r="I1025" s="33"/>
    </row>
    <row r="1026" spans="8:9" ht="15" customHeight="1" x14ac:dyDescent="0.25">
      <c r="H1026" s="33"/>
      <c r="I1026" s="33"/>
    </row>
    <row r="1027" spans="8:9" ht="15" customHeight="1" x14ac:dyDescent="0.25">
      <c r="H1027" s="33"/>
      <c r="I1027" s="33"/>
    </row>
    <row r="1028" spans="8:9" ht="15" customHeight="1" x14ac:dyDescent="0.25">
      <c r="H1028" s="33"/>
      <c r="I1028" s="33"/>
    </row>
    <row r="1029" spans="8:9" ht="15" customHeight="1" x14ac:dyDescent="0.25">
      <c r="H1029" s="33"/>
      <c r="I1029" s="33"/>
    </row>
    <row r="1030" spans="8:9" ht="15" customHeight="1" x14ac:dyDescent="0.25">
      <c r="H1030" s="33"/>
      <c r="I1030" s="33"/>
    </row>
    <row r="1031" spans="8:9" ht="15" customHeight="1" x14ac:dyDescent="0.25">
      <c r="H1031" s="33"/>
      <c r="I1031" s="33"/>
    </row>
    <row r="1032" spans="8:9" ht="15" customHeight="1" x14ac:dyDescent="0.25">
      <c r="H1032" s="33"/>
      <c r="I1032" s="33"/>
    </row>
    <row r="1033" spans="8:9" ht="15" customHeight="1" x14ac:dyDescent="0.25">
      <c r="H1033" s="33"/>
      <c r="I1033" s="33"/>
    </row>
    <row r="1034" spans="8:9" ht="15" customHeight="1" x14ac:dyDescent="0.25">
      <c r="H1034" s="33"/>
      <c r="I1034" s="33"/>
    </row>
    <row r="1035" spans="8:9" ht="15" customHeight="1" x14ac:dyDescent="0.25">
      <c r="H1035" s="33"/>
      <c r="I1035" s="33"/>
    </row>
    <row r="1036" spans="8:9" ht="15" customHeight="1" x14ac:dyDescent="0.25">
      <c r="H1036" s="33"/>
      <c r="I1036" s="33"/>
    </row>
    <row r="1037" spans="8:9" ht="15" customHeight="1" x14ac:dyDescent="0.25">
      <c r="H1037" s="33"/>
      <c r="I1037" s="33"/>
    </row>
    <row r="1038" spans="8:9" ht="15" customHeight="1" x14ac:dyDescent="0.25">
      <c r="H1038" s="33"/>
      <c r="I1038" s="33"/>
    </row>
    <row r="1039" spans="8:9" ht="15" customHeight="1" x14ac:dyDescent="0.25">
      <c r="H1039" s="33"/>
      <c r="I1039" s="33"/>
    </row>
    <row r="1040" spans="8:9" ht="15" customHeight="1" x14ac:dyDescent="0.25">
      <c r="H1040" s="33"/>
      <c r="I1040" s="33"/>
    </row>
    <row r="1041" spans="8:9" ht="15" customHeight="1" x14ac:dyDescent="0.25">
      <c r="H1041" s="33"/>
      <c r="I1041" s="33"/>
    </row>
    <row r="1042" spans="8:9" ht="15" customHeight="1" x14ac:dyDescent="0.25">
      <c r="H1042" s="33"/>
      <c r="I1042" s="33"/>
    </row>
    <row r="1043" spans="8:9" ht="15" customHeight="1" x14ac:dyDescent="0.25">
      <c r="H1043" s="33"/>
      <c r="I1043" s="33"/>
    </row>
    <row r="1044" spans="8:9" ht="15" customHeight="1" x14ac:dyDescent="0.25">
      <c r="H1044" s="33"/>
      <c r="I1044" s="33"/>
    </row>
    <row r="1045" spans="8:9" ht="15" customHeight="1" x14ac:dyDescent="0.25">
      <c r="H1045" s="33"/>
      <c r="I1045" s="33"/>
    </row>
    <row r="1046" spans="8:9" ht="15" customHeight="1" x14ac:dyDescent="0.25">
      <c r="H1046" s="33"/>
      <c r="I1046" s="33"/>
    </row>
    <row r="1047" spans="8:9" ht="15" customHeight="1" x14ac:dyDescent="0.25">
      <c r="H1047" s="33"/>
      <c r="I1047" s="33"/>
    </row>
    <row r="1048" spans="8:9" ht="15" customHeight="1" x14ac:dyDescent="0.25">
      <c r="H1048" s="33"/>
      <c r="I1048" s="33"/>
    </row>
    <row r="1049" spans="8:9" ht="15" customHeight="1" x14ac:dyDescent="0.25">
      <c r="H1049" s="33"/>
      <c r="I1049" s="33"/>
    </row>
    <row r="1050" spans="8:9" ht="15" customHeight="1" x14ac:dyDescent="0.25">
      <c r="H1050" s="33"/>
      <c r="I1050" s="33"/>
    </row>
    <row r="1051" spans="8:9" ht="15" customHeight="1" x14ac:dyDescent="0.25">
      <c r="H1051" s="33"/>
      <c r="I1051" s="33"/>
    </row>
    <row r="1052" spans="8:9" ht="15" customHeight="1" x14ac:dyDescent="0.25">
      <c r="H1052" s="33"/>
      <c r="I1052" s="33"/>
    </row>
    <row r="1053" spans="8:9" ht="15" customHeight="1" x14ac:dyDescent="0.25">
      <c r="H1053" s="33"/>
      <c r="I1053" s="33"/>
    </row>
    <row r="1054" spans="8:9" ht="15" customHeight="1" x14ac:dyDescent="0.25">
      <c r="H1054" s="33"/>
      <c r="I1054" s="33"/>
    </row>
    <row r="1055" spans="8:9" ht="15" customHeight="1" x14ac:dyDescent="0.25">
      <c r="H1055" s="33"/>
      <c r="I1055" s="33"/>
    </row>
    <row r="1056" spans="8:9" ht="15" customHeight="1" x14ac:dyDescent="0.25">
      <c r="H1056" s="33"/>
      <c r="I1056" s="33"/>
    </row>
    <row r="1057" spans="8:9" ht="15" customHeight="1" x14ac:dyDescent="0.25">
      <c r="H1057" s="33"/>
      <c r="I1057" s="33"/>
    </row>
    <row r="1058" spans="8:9" ht="15" customHeight="1" x14ac:dyDescent="0.25">
      <c r="H1058" s="33"/>
      <c r="I1058" s="33"/>
    </row>
    <row r="1059" spans="8:9" ht="15" customHeight="1" x14ac:dyDescent="0.25">
      <c r="H1059" s="33"/>
      <c r="I1059" s="33"/>
    </row>
    <row r="1060" spans="8:9" ht="15" customHeight="1" x14ac:dyDescent="0.25">
      <c r="H1060" s="33"/>
      <c r="I1060" s="33"/>
    </row>
    <row r="1061" spans="8:9" ht="15" customHeight="1" x14ac:dyDescent="0.25">
      <c r="H1061" s="33"/>
      <c r="I1061" s="33"/>
    </row>
    <row r="1062" spans="8:9" ht="15" customHeight="1" x14ac:dyDescent="0.25">
      <c r="H1062" s="33"/>
      <c r="I1062" s="33"/>
    </row>
    <row r="1063" spans="8:9" ht="15" customHeight="1" x14ac:dyDescent="0.25">
      <c r="H1063" s="33"/>
      <c r="I1063" s="33"/>
    </row>
    <row r="1064" spans="8:9" ht="15" customHeight="1" x14ac:dyDescent="0.25">
      <c r="H1064" s="33"/>
      <c r="I1064" s="33"/>
    </row>
    <row r="1065" spans="8:9" ht="15" customHeight="1" x14ac:dyDescent="0.25">
      <c r="H1065" s="33"/>
      <c r="I1065" s="33"/>
    </row>
    <row r="1066" spans="8:9" ht="15" customHeight="1" x14ac:dyDescent="0.25">
      <c r="H1066" s="33"/>
      <c r="I1066" s="33"/>
    </row>
    <row r="1067" spans="8:9" ht="15" customHeight="1" x14ac:dyDescent="0.25">
      <c r="H1067" s="33"/>
      <c r="I1067" s="33"/>
    </row>
    <row r="1068" spans="8:9" ht="15" customHeight="1" x14ac:dyDescent="0.25">
      <c r="H1068" s="33"/>
      <c r="I1068" s="33"/>
    </row>
    <row r="1069" spans="8:9" ht="15" customHeight="1" x14ac:dyDescent="0.25">
      <c r="H1069" s="33"/>
      <c r="I1069" s="33"/>
    </row>
    <row r="1070" spans="8:9" ht="15" customHeight="1" x14ac:dyDescent="0.25">
      <c r="H1070" s="33"/>
      <c r="I1070" s="33"/>
    </row>
    <row r="1071" spans="8:9" ht="15" customHeight="1" x14ac:dyDescent="0.25">
      <c r="H1071" s="33"/>
      <c r="I1071" s="33"/>
    </row>
    <row r="1072" spans="8:9" ht="15" customHeight="1" x14ac:dyDescent="0.25">
      <c r="H1072" s="33"/>
      <c r="I1072" s="33"/>
    </row>
    <row r="1073" spans="8:9" ht="15" customHeight="1" x14ac:dyDescent="0.25">
      <c r="H1073" s="33"/>
      <c r="I1073" s="33"/>
    </row>
    <row r="1074" spans="8:9" ht="15" customHeight="1" x14ac:dyDescent="0.25">
      <c r="H1074" s="33"/>
      <c r="I1074" s="33"/>
    </row>
    <row r="1075" spans="8:9" ht="15" customHeight="1" x14ac:dyDescent="0.25">
      <c r="H1075" s="33"/>
      <c r="I1075" s="33"/>
    </row>
    <row r="1076" spans="8:9" ht="15" customHeight="1" x14ac:dyDescent="0.25">
      <c r="H1076" s="33"/>
      <c r="I1076" s="33"/>
    </row>
    <row r="1077" spans="8:9" ht="15" customHeight="1" x14ac:dyDescent="0.25">
      <c r="H1077" s="33"/>
      <c r="I1077" s="33"/>
    </row>
    <row r="1078" spans="8:9" ht="15" customHeight="1" x14ac:dyDescent="0.25">
      <c r="H1078" s="33"/>
      <c r="I1078" s="33"/>
    </row>
    <row r="1079" spans="8:9" ht="15" customHeight="1" x14ac:dyDescent="0.25">
      <c r="H1079" s="33"/>
      <c r="I1079" s="33"/>
    </row>
    <row r="1080" spans="8:9" ht="15" customHeight="1" x14ac:dyDescent="0.25">
      <c r="H1080" s="33"/>
      <c r="I1080" s="33"/>
    </row>
    <row r="1081" spans="8:9" ht="15" customHeight="1" x14ac:dyDescent="0.25">
      <c r="H1081" s="33"/>
      <c r="I1081" s="33"/>
    </row>
    <row r="1082" spans="8:9" ht="15" customHeight="1" x14ac:dyDescent="0.25">
      <c r="H1082" s="33"/>
      <c r="I1082" s="33"/>
    </row>
    <row r="1083" spans="8:9" ht="15" customHeight="1" x14ac:dyDescent="0.25">
      <c r="H1083" s="33"/>
      <c r="I1083" s="33"/>
    </row>
    <row r="1084" spans="8:9" ht="15" customHeight="1" x14ac:dyDescent="0.25">
      <c r="H1084" s="33"/>
      <c r="I1084" s="33"/>
    </row>
    <row r="1085" spans="8:9" ht="15" customHeight="1" x14ac:dyDescent="0.25">
      <c r="H1085" s="33"/>
      <c r="I1085" s="33"/>
    </row>
    <row r="1086" spans="8:9" ht="15" customHeight="1" x14ac:dyDescent="0.25">
      <c r="H1086" s="33"/>
      <c r="I1086" s="33"/>
    </row>
    <row r="1087" spans="8:9" ht="15" customHeight="1" x14ac:dyDescent="0.25">
      <c r="H1087" s="33"/>
      <c r="I1087" s="33"/>
    </row>
    <row r="1088" spans="8:9" ht="15" customHeight="1" x14ac:dyDescent="0.25">
      <c r="H1088" s="33"/>
      <c r="I1088" s="33"/>
    </row>
    <row r="1089" spans="8:9" ht="15" customHeight="1" x14ac:dyDescent="0.25">
      <c r="H1089" s="33"/>
      <c r="I1089" s="33"/>
    </row>
    <row r="1090" spans="8:9" ht="15" customHeight="1" x14ac:dyDescent="0.25">
      <c r="H1090" s="33"/>
      <c r="I1090" s="33"/>
    </row>
    <row r="1091" spans="8:9" ht="15" customHeight="1" x14ac:dyDescent="0.25">
      <c r="H1091" s="33"/>
      <c r="I1091" s="33"/>
    </row>
    <row r="1092" spans="8:9" ht="15" customHeight="1" x14ac:dyDescent="0.25">
      <c r="H1092" s="33"/>
      <c r="I1092" s="33"/>
    </row>
    <row r="1093" spans="8:9" ht="15" customHeight="1" x14ac:dyDescent="0.25">
      <c r="H1093" s="33"/>
      <c r="I1093" s="33"/>
    </row>
    <row r="1094" spans="8:9" ht="15" customHeight="1" x14ac:dyDescent="0.25">
      <c r="H1094" s="33"/>
      <c r="I1094" s="33"/>
    </row>
    <row r="1095" spans="8:9" ht="15" customHeight="1" x14ac:dyDescent="0.25">
      <c r="H1095" s="33"/>
      <c r="I1095" s="33"/>
    </row>
    <row r="1096" spans="8:9" ht="15" customHeight="1" x14ac:dyDescent="0.25">
      <c r="H1096" s="33"/>
      <c r="I1096" s="33"/>
    </row>
    <row r="1097" spans="8:9" ht="15" customHeight="1" x14ac:dyDescent="0.25">
      <c r="H1097" s="33"/>
      <c r="I1097" s="33"/>
    </row>
    <row r="1098" spans="8:9" ht="15" customHeight="1" x14ac:dyDescent="0.25">
      <c r="H1098" s="33"/>
      <c r="I1098" s="33"/>
    </row>
    <row r="1099" spans="8:9" ht="15" customHeight="1" x14ac:dyDescent="0.25">
      <c r="H1099" s="33"/>
      <c r="I1099" s="33"/>
    </row>
    <row r="1100" spans="8:9" ht="15" customHeight="1" x14ac:dyDescent="0.25">
      <c r="H1100" s="33"/>
      <c r="I1100" s="33"/>
    </row>
    <row r="1101" spans="8:9" ht="15" customHeight="1" x14ac:dyDescent="0.25">
      <c r="H1101" s="33"/>
      <c r="I1101" s="33"/>
    </row>
    <row r="1102" spans="8:9" ht="15" customHeight="1" x14ac:dyDescent="0.25">
      <c r="H1102" s="33"/>
      <c r="I1102" s="33"/>
    </row>
    <row r="1103" spans="8:9" ht="15" customHeight="1" x14ac:dyDescent="0.25">
      <c r="H1103" s="33"/>
      <c r="I1103" s="33"/>
    </row>
    <row r="1104" spans="8:9" ht="15" customHeight="1" x14ac:dyDescent="0.25">
      <c r="H1104" s="33"/>
      <c r="I1104" s="33"/>
    </row>
    <row r="1105" spans="8:9" ht="15" customHeight="1" x14ac:dyDescent="0.25">
      <c r="H1105" s="33"/>
      <c r="I1105" s="33"/>
    </row>
    <row r="1106" spans="8:9" ht="15" customHeight="1" x14ac:dyDescent="0.25">
      <c r="H1106" s="33"/>
      <c r="I1106" s="33"/>
    </row>
    <row r="1107" spans="8:9" ht="15" customHeight="1" x14ac:dyDescent="0.25">
      <c r="H1107" s="33"/>
      <c r="I1107" s="33"/>
    </row>
  </sheetData>
  <mergeCells count="10">
    <mergeCell ref="D1:J1"/>
    <mergeCell ref="D2:J2"/>
    <mergeCell ref="D3:J4"/>
    <mergeCell ref="E5:E7"/>
    <mergeCell ref="H5:H7"/>
    <mergeCell ref="A5:A6"/>
    <mergeCell ref="C5:C7"/>
    <mergeCell ref="F5:F7"/>
    <mergeCell ref="I5:I7"/>
    <mergeCell ref="B5:B7"/>
  </mergeCells>
  <phoneticPr fontId="0" type="noConversion"/>
  <printOptions horizontalCentered="1" gridLinesSet="0"/>
  <pageMargins left="0.25" right="0.25" top="0.75" bottom="0.75" header="0.3" footer="0.3"/>
  <pageSetup paperSize="9" scale="86" orientation="landscape" horizontalDpi="4294967294" verticalDpi="4294967294" r:id="rId1"/>
  <headerFooter alignWithMargins="0">
    <oddHeader>&amp;C&amp;"Arial,Negrito"&amp;11Setcesp - Sindicato das Empresas de Transportes de Carga de São Paulo e Região</oddHeader>
    <oddFooter>&amp;CFONTE: Associação Nacional das Empresas de Transportes de Cargas - NTC / FIPE</oddFooter>
  </headerFooter>
  <ignoredErrors>
    <ignoredError sqref="D25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2"/>
  <sheetViews>
    <sheetView showGridLines="0" zoomScale="98" zoomScaleNormal="98" workbookViewId="0">
      <pane ySplit="6" topLeftCell="A320" activePane="bottomLeft" state="frozen"/>
      <selection pane="bottomLeft" activeCell="E342" sqref="E342"/>
    </sheetView>
  </sheetViews>
  <sheetFormatPr defaultColWidth="26" defaultRowHeight="15" customHeight="1" x14ac:dyDescent="0.25"/>
  <cols>
    <col min="1" max="1" width="23.6640625" style="30" customWidth="1"/>
    <col min="2" max="2" width="9" style="216" customWidth="1"/>
    <col min="3" max="3" width="9" style="66" hidden="1" customWidth="1"/>
    <col min="4" max="4" width="16.6640625" style="15" customWidth="1"/>
    <col min="5" max="5" width="9.44140625" style="76" customWidth="1"/>
    <col min="6" max="6" width="9.44140625" style="76" hidden="1" customWidth="1"/>
    <col min="7" max="7" width="16.44140625" style="15" customWidth="1"/>
    <col min="8" max="8" width="9.6640625" style="76" customWidth="1"/>
    <col min="9" max="9" width="9.44140625" style="76" hidden="1" customWidth="1"/>
    <col min="10" max="10" width="16.44140625" style="15" customWidth="1"/>
    <col min="11" max="11" width="9.33203125" style="76" customWidth="1"/>
    <col min="12" max="12" width="9.88671875" style="76" hidden="1" customWidth="1"/>
    <col min="13" max="13" width="16.44140625" style="15" customWidth="1"/>
    <col min="14" max="14" width="9.6640625" style="76" customWidth="1"/>
    <col min="15" max="15" width="8.88671875" style="76" hidden="1" customWidth="1"/>
    <col min="16" max="16" width="18.33203125" style="15" customWidth="1"/>
    <col min="17" max="16384" width="26" style="15"/>
  </cols>
  <sheetData>
    <row r="1" spans="1:17" s="59" customFormat="1" ht="24" customHeight="1" x14ac:dyDescent="0.25">
      <c r="B1" s="247"/>
      <c r="C1" s="247"/>
      <c r="D1" s="247"/>
      <c r="E1" s="247"/>
      <c r="F1" s="247"/>
      <c r="G1" s="257" t="s">
        <v>67</v>
      </c>
      <c r="H1" s="257"/>
      <c r="I1" s="257"/>
      <c r="J1" s="257"/>
      <c r="K1" s="257"/>
      <c r="L1" s="257"/>
      <c r="M1" s="257"/>
      <c r="N1" s="257"/>
      <c r="O1" s="257"/>
      <c r="P1" s="257"/>
    </row>
    <row r="2" spans="1:17" s="59" customFormat="1" ht="24" customHeight="1" x14ac:dyDescent="0.25">
      <c r="B2" s="247"/>
      <c r="C2" s="247"/>
      <c r="D2" s="247"/>
      <c r="E2" s="247"/>
      <c r="F2" s="247"/>
      <c r="G2" s="257" t="s">
        <v>68</v>
      </c>
      <c r="H2" s="257"/>
      <c r="I2" s="257"/>
      <c r="J2" s="257"/>
      <c r="K2" s="257"/>
      <c r="L2" s="257"/>
      <c r="M2" s="257"/>
      <c r="N2" s="257"/>
      <c r="O2" s="257"/>
      <c r="P2" s="257"/>
    </row>
    <row r="3" spans="1:17" s="9" customFormat="1" ht="24" customHeight="1" x14ac:dyDescent="0.25">
      <c r="B3" s="247"/>
      <c r="C3" s="247"/>
      <c r="D3" s="247"/>
      <c r="F3" s="247"/>
      <c r="G3" s="267" t="s">
        <v>80</v>
      </c>
      <c r="H3" s="267"/>
      <c r="I3" s="267"/>
      <c r="J3" s="267"/>
      <c r="K3" s="267"/>
      <c r="L3" s="267"/>
      <c r="M3" s="267"/>
      <c r="N3" s="267"/>
      <c r="O3" s="267"/>
      <c r="P3" s="267"/>
    </row>
    <row r="4" spans="1:17" s="10" customFormat="1" ht="15" customHeight="1" x14ac:dyDescent="0.25">
      <c r="A4" s="268" t="s">
        <v>0</v>
      </c>
      <c r="B4" s="265" t="s">
        <v>26</v>
      </c>
      <c r="C4" s="270" t="s">
        <v>25</v>
      </c>
      <c r="D4" s="36" t="s">
        <v>1</v>
      </c>
      <c r="E4" s="266" t="s">
        <v>26</v>
      </c>
      <c r="F4" s="270" t="s">
        <v>25</v>
      </c>
      <c r="G4" s="34" t="s">
        <v>2</v>
      </c>
      <c r="H4" s="266" t="s">
        <v>26</v>
      </c>
      <c r="I4" s="265" t="s">
        <v>25</v>
      </c>
      <c r="J4" s="34" t="s">
        <v>3</v>
      </c>
      <c r="K4" s="265" t="s">
        <v>26</v>
      </c>
      <c r="L4" s="265" t="s">
        <v>25</v>
      </c>
      <c r="M4" s="34" t="s">
        <v>4</v>
      </c>
      <c r="N4" s="265" t="s">
        <v>26</v>
      </c>
      <c r="O4" s="265" t="s">
        <v>25</v>
      </c>
      <c r="P4" s="34" t="s">
        <v>5</v>
      </c>
    </row>
    <row r="5" spans="1:17" s="10" customFormat="1" ht="13.2" x14ac:dyDescent="0.25">
      <c r="A5" s="269"/>
      <c r="B5" s="265"/>
      <c r="C5" s="270"/>
      <c r="D5" s="35" t="s">
        <v>6</v>
      </c>
      <c r="E5" s="266"/>
      <c r="F5" s="270"/>
      <c r="G5" s="35" t="s">
        <v>7</v>
      </c>
      <c r="H5" s="266"/>
      <c r="I5" s="265"/>
      <c r="J5" s="35" t="s">
        <v>8</v>
      </c>
      <c r="K5" s="265"/>
      <c r="L5" s="265"/>
      <c r="M5" s="35" t="s">
        <v>9</v>
      </c>
      <c r="N5" s="265"/>
      <c r="O5" s="265"/>
      <c r="P5" s="35" t="s">
        <v>10</v>
      </c>
    </row>
    <row r="6" spans="1:17" s="203" customFormat="1" ht="28.5" customHeight="1" x14ac:dyDescent="0.25">
      <c r="A6" s="201" t="s">
        <v>11</v>
      </c>
      <c r="B6" s="265"/>
      <c r="C6" s="270"/>
      <c r="D6" s="163" t="s">
        <v>15</v>
      </c>
      <c r="E6" s="266"/>
      <c r="F6" s="270"/>
      <c r="G6" s="163" t="s">
        <v>15</v>
      </c>
      <c r="H6" s="266"/>
      <c r="I6" s="265"/>
      <c r="J6" s="163" t="s">
        <v>15</v>
      </c>
      <c r="K6" s="265"/>
      <c r="L6" s="265"/>
      <c r="M6" s="163" t="s">
        <v>15</v>
      </c>
      <c r="N6" s="265"/>
      <c r="O6" s="265"/>
      <c r="P6" s="163" t="s">
        <v>15</v>
      </c>
    </row>
    <row r="7" spans="1:17" s="205" customFormat="1" ht="15" customHeight="1" x14ac:dyDescent="0.25">
      <c r="A7" s="164">
        <v>36831</v>
      </c>
      <c r="B7" s="110">
        <v>100</v>
      </c>
      <c r="C7" s="165">
        <v>30.55</v>
      </c>
      <c r="D7" s="166"/>
      <c r="E7" s="167">
        <v>100</v>
      </c>
      <c r="F7" s="167">
        <v>56.12</v>
      </c>
      <c r="G7" s="166"/>
      <c r="H7" s="167">
        <v>100</v>
      </c>
      <c r="I7" s="167">
        <v>85.35</v>
      </c>
      <c r="J7" s="166"/>
      <c r="K7" s="167">
        <v>100</v>
      </c>
      <c r="L7" s="167">
        <v>202.23</v>
      </c>
      <c r="M7" s="166"/>
      <c r="N7" s="167">
        <v>100</v>
      </c>
      <c r="O7" s="167">
        <v>450.6</v>
      </c>
      <c r="P7" s="166"/>
      <c r="Q7" s="204"/>
    </row>
    <row r="8" spans="1:17" s="205" customFormat="1" ht="15" customHeight="1" x14ac:dyDescent="0.25">
      <c r="A8" s="168">
        <v>36892</v>
      </c>
      <c r="B8" s="69">
        <v>100.52373158756139</v>
      </c>
      <c r="C8" s="82">
        <v>30.71</v>
      </c>
      <c r="D8" s="169">
        <f t="shared" ref="D8:D13" si="0">((C8/C7)-1)*100</f>
        <v>0.52373158756138238</v>
      </c>
      <c r="E8" s="170">
        <v>100.51674982181041</v>
      </c>
      <c r="F8" s="171">
        <v>56.41</v>
      </c>
      <c r="G8" s="169">
        <f t="shared" ref="G8:G13" si="1">((F8/F7)-1)*100</f>
        <v>0.51674982181040274</v>
      </c>
      <c r="H8" s="170">
        <v>100.5038078500293</v>
      </c>
      <c r="I8" s="171">
        <v>85.78</v>
      </c>
      <c r="J8" s="169">
        <f t="shared" ref="J8:J13" si="2">((I8/I7)-1)*100</f>
        <v>0.50380785002930306</v>
      </c>
      <c r="K8" s="170">
        <v>100.51921079958464</v>
      </c>
      <c r="L8" s="171">
        <v>203.28</v>
      </c>
      <c r="M8" s="169">
        <f t="shared" ref="M8:M13" si="3">((L8/L7)-1)*100</f>
        <v>0.51921079958463512</v>
      </c>
      <c r="N8" s="170">
        <v>103.78162450066577</v>
      </c>
      <c r="O8" s="171">
        <v>467.64</v>
      </c>
      <c r="P8" s="169">
        <f t="shared" ref="P8:P13" si="4">((O8/O7)-1)*100</f>
        <v>3.7816245006657701</v>
      </c>
      <c r="Q8" s="206"/>
    </row>
    <row r="9" spans="1:17" s="205" customFormat="1" ht="15" customHeight="1" x14ac:dyDescent="0.25">
      <c r="A9" s="168">
        <v>36951</v>
      </c>
      <c r="B9" s="69">
        <v>105.04091653027825</v>
      </c>
      <c r="C9" s="82">
        <v>32.090000000000003</v>
      </c>
      <c r="D9" s="172">
        <f t="shared" si="0"/>
        <v>4.4936502767828124</v>
      </c>
      <c r="E9" s="170">
        <v>99.982181040627225</v>
      </c>
      <c r="F9" s="173">
        <v>56.11</v>
      </c>
      <c r="G9" s="172">
        <f t="shared" si="1"/>
        <v>-0.53182059918454039</v>
      </c>
      <c r="H9" s="170">
        <v>97.914469830111301</v>
      </c>
      <c r="I9" s="173">
        <v>83.57</v>
      </c>
      <c r="J9" s="172">
        <f t="shared" si="2"/>
        <v>-2.5763581254371726</v>
      </c>
      <c r="K9" s="170">
        <v>95.638629283489095</v>
      </c>
      <c r="L9" s="173">
        <v>193.41</v>
      </c>
      <c r="M9" s="172">
        <f t="shared" si="3"/>
        <v>-4.8553719008264444</v>
      </c>
      <c r="N9" s="170">
        <v>97.769640479360859</v>
      </c>
      <c r="O9" s="173">
        <v>440.55</v>
      </c>
      <c r="P9" s="172">
        <f t="shared" si="4"/>
        <v>-5.7929176289453377</v>
      </c>
      <c r="Q9" s="206"/>
    </row>
    <row r="10" spans="1:17" s="205" customFormat="1" ht="15" customHeight="1" x14ac:dyDescent="0.25">
      <c r="A10" s="168">
        <v>37012</v>
      </c>
      <c r="B10" s="69">
        <v>104.48445171849427</v>
      </c>
      <c r="C10" s="82">
        <v>31.92</v>
      </c>
      <c r="D10" s="172">
        <f t="shared" si="0"/>
        <v>-0.52976004985977321</v>
      </c>
      <c r="E10" s="170">
        <v>102.53029223093371</v>
      </c>
      <c r="F10" s="173">
        <v>57.54</v>
      </c>
      <c r="G10" s="172">
        <f t="shared" si="1"/>
        <v>2.5485653181251067</v>
      </c>
      <c r="H10" s="170">
        <v>101.72231985940246</v>
      </c>
      <c r="I10" s="173">
        <v>86.82</v>
      </c>
      <c r="J10" s="172">
        <f t="shared" si="2"/>
        <v>3.8889553667583954</v>
      </c>
      <c r="K10" s="170">
        <v>100.84062700885133</v>
      </c>
      <c r="L10" s="173">
        <v>203.93</v>
      </c>
      <c r="M10" s="172">
        <f t="shared" si="3"/>
        <v>5.4392223773331416</v>
      </c>
      <c r="N10" s="170">
        <v>103.73723923657346</v>
      </c>
      <c r="O10" s="173">
        <v>467.44</v>
      </c>
      <c r="P10" s="172">
        <f t="shared" si="4"/>
        <v>6.1037339689025139</v>
      </c>
      <c r="Q10" s="206"/>
    </row>
    <row r="11" spans="1:17" s="205" customFormat="1" ht="15" customHeight="1" x14ac:dyDescent="0.25">
      <c r="A11" s="168">
        <v>37073</v>
      </c>
      <c r="B11" s="69">
        <v>106.08837970540097</v>
      </c>
      <c r="C11" s="82">
        <v>32.409999999999997</v>
      </c>
      <c r="D11" s="172">
        <f t="shared" si="0"/>
        <v>1.5350877192982226</v>
      </c>
      <c r="E11" s="170">
        <v>104.11617961511048</v>
      </c>
      <c r="F11" s="173">
        <v>58.43</v>
      </c>
      <c r="G11" s="172">
        <f t="shared" si="1"/>
        <v>1.5467500868960649</v>
      </c>
      <c r="H11" s="170">
        <v>103.31575864089046</v>
      </c>
      <c r="I11" s="173">
        <v>88.18</v>
      </c>
      <c r="J11" s="172">
        <f t="shared" si="2"/>
        <v>1.566459341165638</v>
      </c>
      <c r="K11" s="170">
        <v>102.4378183256688</v>
      </c>
      <c r="L11" s="173">
        <v>207.16</v>
      </c>
      <c r="M11" s="172">
        <f t="shared" si="3"/>
        <v>1.5838768204776033</v>
      </c>
      <c r="N11" s="170">
        <v>105.38393253439857</v>
      </c>
      <c r="O11" s="173">
        <v>474.86</v>
      </c>
      <c r="P11" s="172">
        <f t="shared" si="4"/>
        <v>1.5873695019681611</v>
      </c>
      <c r="Q11" s="206"/>
    </row>
    <row r="12" spans="1:17" s="205" customFormat="1" ht="15" customHeight="1" x14ac:dyDescent="0.25">
      <c r="A12" s="168">
        <v>37135</v>
      </c>
      <c r="B12" s="69">
        <v>106.31751227495907</v>
      </c>
      <c r="C12" s="174">
        <v>32.479999999999997</v>
      </c>
      <c r="D12" s="172">
        <f t="shared" si="0"/>
        <v>0.21598272138227959</v>
      </c>
      <c r="E12" s="170">
        <v>104.63292943692089</v>
      </c>
      <c r="F12" s="173">
        <v>58.72</v>
      </c>
      <c r="G12" s="172">
        <f t="shared" si="1"/>
        <v>0.49632038336471229</v>
      </c>
      <c r="H12" s="170">
        <v>103.92501464557704</v>
      </c>
      <c r="I12" s="173">
        <v>88.7</v>
      </c>
      <c r="J12" s="172">
        <f t="shared" si="2"/>
        <v>0.58970288047175412</v>
      </c>
      <c r="K12" s="170">
        <v>103.17954803936114</v>
      </c>
      <c r="L12" s="173">
        <v>208.66</v>
      </c>
      <c r="M12" s="172">
        <f t="shared" si="3"/>
        <v>0.72407800733731431</v>
      </c>
      <c r="N12" s="170">
        <v>106.20505992010652</v>
      </c>
      <c r="O12" s="173">
        <v>478.56</v>
      </c>
      <c r="P12" s="172">
        <f t="shared" si="4"/>
        <v>0.77917702059553395</v>
      </c>
      <c r="Q12" s="206"/>
    </row>
    <row r="13" spans="1:17" s="205" customFormat="1" ht="15" customHeight="1" x14ac:dyDescent="0.25">
      <c r="A13" s="168">
        <v>37196</v>
      </c>
      <c r="B13" s="69">
        <v>106.18657937806873</v>
      </c>
      <c r="C13" s="82">
        <v>32.44</v>
      </c>
      <c r="D13" s="172">
        <f t="shared" si="0"/>
        <v>-0.12315270935960854</v>
      </c>
      <c r="E13" s="170">
        <v>105.06058446186744</v>
      </c>
      <c r="F13" s="173">
        <v>58.96</v>
      </c>
      <c r="G13" s="172">
        <f t="shared" si="1"/>
        <v>0.40871934604904681</v>
      </c>
      <c r="H13" s="170">
        <v>104.59285295840657</v>
      </c>
      <c r="I13" s="173">
        <v>89.27</v>
      </c>
      <c r="J13" s="172">
        <f t="shared" si="2"/>
        <v>0.64261555806086612</v>
      </c>
      <c r="K13" s="170">
        <v>104.08445829006578</v>
      </c>
      <c r="L13" s="173">
        <v>210.49</v>
      </c>
      <c r="M13" s="172">
        <f t="shared" si="3"/>
        <v>0.87702482507427959</v>
      </c>
      <c r="N13" s="170">
        <v>107.24811362627607</v>
      </c>
      <c r="O13" s="173">
        <v>483.26</v>
      </c>
      <c r="P13" s="172">
        <f t="shared" si="4"/>
        <v>0.98211300568371573</v>
      </c>
      <c r="Q13" s="206"/>
    </row>
    <row r="14" spans="1:17" s="205" customFormat="1" ht="15" customHeight="1" x14ac:dyDescent="0.25">
      <c r="A14" s="175" t="s">
        <v>22</v>
      </c>
      <c r="B14" s="69"/>
      <c r="C14" s="176"/>
      <c r="D14" s="177">
        <f>((D8/100)+1)*((D9/100)+1)*((D10/100)+1)*((D11/100)+1)*((D12/100)+1)*((D13/100)+1)-1</f>
        <v>6.1865793780687239E-2</v>
      </c>
      <c r="E14" s="170">
        <v>0</v>
      </c>
      <c r="F14" s="178"/>
      <c r="G14" s="177">
        <f>((G8/100)+1)*((G9/100)+1)*((G10/100)+1)*((G11/100)+1)*((G12/100)+1)*((G13/100)+1)-1</f>
        <v>5.0605844618674123E-2</v>
      </c>
      <c r="H14" s="170">
        <v>0</v>
      </c>
      <c r="I14" s="178"/>
      <c r="J14" s="177">
        <f>((J8/100)+1)*((J9/100)+1)*((J10/100)+1)*((J11/100)+1)*((J12/100)+1)*((J13/100)+1)-1</f>
        <v>4.5928529584065236E-2</v>
      </c>
      <c r="K14" s="170">
        <v>0</v>
      </c>
      <c r="L14" s="178"/>
      <c r="M14" s="177">
        <f>((M8/100)+1)*((M9/100)+1)*((M10/100)+1)*((M11/100)+1)*((M12/100)+1)*((M13/100)+1)-1</f>
        <v>4.0844582900657844E-2</v>
      </c>
      <c r="N14" s="170">
        <v>0</v>
      </c>
      <c r="O14" s="178"/>
      <c r="P14" s="177">
        <f>((P8/100)+1)*((P9/100)+1)*((P10/100)+1)*((P11/100)+1)*((P12/100)+1)*((P13/100)+1)-1</f>
        <v>7.2481136262760648E-2</v>
      </c>
    </row>
    <row r="15" spans="1:17" s="205" customFormat="1" ht="15" customHeight="1" x14ac:dyDescent="0.25">
      <c r="A15" s="168">
        <v>37257</v>
      </c>
      <c r="B15" s="69">
        <v>110.54009819967267</v>
      </c>
      <c r="C15" s="165">
        <v>33.770000000000003</v>
      </c>
      <c r="D15" s="172">
        <f>((C15/C13)-1)*100</f>
        <v>4.099876695437743</v>
      </c>
      <c r="E15" s="170">
        <v>109.69351389878832</v>
      </c>
      <c r="F15" s="173">
        <v>61.56</v>
      </c>
      <c r="G15" s="172">
        <f>((F15/F13)-1)*100</f>
        <v>4.4097693351424772</v>
      </c>
      <c r="H15" s="170">
        <v>109.33801991798478</v>
      </c>
      <c r="I15" s="173">
        <v>93.32</v>
      </c>
      <c r="J15" s="172">
        <f>((I15/I13)-1)*100</f>
        <v>4.5367984765318559</v>
      </c>
      <c r="K15" s="170">
        <v>108.96009494140336</v>
      </c>
      <c r="L15" s="173">
        <v>220.35</v>
      </c>
      <c r="M15" s="172">
        <f>((L15/L13)-1)*100</f>
        <v>4.6843080431374418</v>
      </c>
      <c r="N15" s="170">
        <v>112.33244562805149</v>
      </c>
      <c r="O15" s="173">
        <v>506.17</v>
      </c>
      <c r="P15" s="172">
        <f>((O15/O13)-1)*100</f>
        <v>4.7407192815461796</v>
      </c>
      <c r="Q15" s="207"/>
    </row>
    <row r="16" spans="1:17" s="205" customFormat="1" ht="15" customHeight="1" x14ac:dyDescent="0.25">
      <c r="A16" s="168">
        <v>37316</v>
      </c>
      <c r="B16" s="69">
        <v>115.09001636661209</v>
      </c>
      <c r="C16" s="165">
        <v>35.159999999999997</v>
      </c>
      <c r="D16" s="172">
        <f t="shared" ref="D16:D23" si="5">((C16/C15)-1)*100</f>
        <v>4.1160793603790102</v>
      </c>
      <c r="E16" s="170">
        <v>117.03492516037066</v>
      </c>
      <c r="F16" s="173">
        <v>65.680000000000007</v>
      </c>
      <c r="G16" s="172">
        <f t="shared" ref="G16:G23" si="6">((F16/F15)-1)*100</f>
        <v>6.6926575698505575</v>
      </c>
      <c r="H16" s="170">
        <v>117.83245459871119</v>
      </c>
      <c r="I16" s="173">
        <v>100.57</v>
      </c>
      <c r="J16" s="172">
        <f t="shared" ref="J16:J23" si="7">((I16/I15)-1)*100</f>
        <v>7.7689669952850426</v>
      </c>
      <c r="K16" s="170">
        <v>118.72620283835238</v>
      </c>
      <c r="L16" s="173">
        <v>240.1</v>
      </c>
      <c r="M16" s="172">
        <f t="shared" ref="M16:M23" si="8">((L16/L15)-1)*100</f>
        <v>8.9630133877921523</v>
      </c>
      <c r="N16" s="170">
        <v>122.95827785175319</v>
      </c>
      <c r="O16" s="173">
        <v>554.04999999999995</v>
      </c>
      <c r="P16" s="172">
        <f t="shared" ref="P16:P23" si="9">((O16/O15)-1)*100</f>
        <v>9.4592725764071304</v>
      </c>
      <c r="Q16" s="207"/>
    </row>
    <row r="17" spans="1:16" s="205" customFormat="1" ht="15" customHeight="1" x14ac:dyDescent="0.25">
      <c r="A17" s="168">
        <v>37377</v>
      </c>
      <c r="B17" s="69">
        <v>121.70212765957447</v>
      </c>
      <c r="C17" s="165">
        <v>37.18</v>
      </c>
      <c r="D17" s="172">
        <f t="shared" si="5"/>
        <v>5.7451649601820254</v>
      </c>
      <c r="E17" s="170">
        <v>122.84390591589451</v>
      </c>
      <c r="F17" s="173">
        <v>68.94</v>
      </c>
      <c r="G17" s="172">
        <f t="shared" si="6"/>
        <v>4.9634591961023045</v>
      </c>
      <c r="H17" s="170">
        <v>123.29232571763329</v>
      </c>
      <c r="I17" s="173">
        <v>105.23</v>
      </c>
      <c r="J17" s="172">
        <f t="shared" si="7"/>
        <v>4.6335885452918557</v>
      </c>
      <c r="K17" s="170">
        <v>123.81941353903972</v>
      </c>
      <c r="L17" s="173">
        <v>250.4</v>
      </c>
      <c r="M17" s="172">
        <f t="shared" si="8"/>
        <v>4.2898792169929312</v>
      </c>
      <c r="N17" s="170">
        <v>128.05814469596092</v>
      </c>
      <c r="O17" s="173">
        <v>577.03</v>
      </c>
      <c r="P17" s="172">
        <f t="shared" si="9"/>
        <v>4.1476401046836919</v>
      </c>
    </row>
    <row r="18" spans="1:16" s="205" customFormat="1" ht="15" customHeight="1" x14ac:dyDescent="0.25">
      <c r="A18" s="168">
        <v>37438</v>
      </c>
      <c r="B18" s="69">
        <v>121.1783960720131</v>
      </c>
      <c r="C18" s="165">
        <v>37.020000000000003</v>
      </c>
      <c r="D18" s="172">
        <f t="shared" si="5"/>
        <v>-0.43033889187734653</v>
      </c>
      <c r="E18" s="170">
        <v>122.82608695652175</v>
      </c>
      <c r="F18" s="173">
        <v>68.930000000000007</v>
      </c>
      <c r="G18" s="172">
        <f t="shared" si="6"/>
        <v>-1.4505366985773094E-2</v>
      </c>
      <c r="H18" s="170">
        <v>123.49150556531929</v>
      </c>
      <c r="I18" s="173">
        <v>105.4</v>
      </c>
      <c r="J18" s="172">
        <f t="shared" si="7"/>
        <v>0.1615508885298933</v>
      </c>
      <c r="K18" s="170">
        <v>124.24961677298127</v>
      </c>
      <c r="L18" s="173">
        <v>251.27</v>
      </c>
      <c r="M18" s="172">
        <f t="shared" si="8"/>
        <v>0.34744408945686089</v>
      </c>
      <c r="N18" s="170">
        <v>128.6063027075011</v>
      </c>
      <c r="O18" s="173">
        <v>579.5</v>
      </c>
      <c r="P18" s="172">
        <f t="shared" si="9"/>
        <v>0.42805400065855093</v>
      </c>
    </row>
    <row r="19" spans="1:16" s="205" customFormat="1" ht="15" customHeight="1" x14ac:dyDescent="0.25">
      <c r="A19" s="168">
        <v>37469</v>
      </c>
      <c r="B19" s="69">
        <v>120.26186579378069</v>
      </c>
      <c r="C19" s="165">
        <v>36.74</v>
      </c>
      <c r="D19" s="172">
        <f t="shared" si="5"/>
        <v>-0.75634792004322104</v>
      </c>
      <c r="E19" s="170">
        <v>121.98859586600142</v>
      </c>
      <c r="F19" s="173">
        <v>68.459999999999994</v>
      </c>
      <c r="G19" s="172">
        <f t="shared" si="6"/>
        <v>-0.68185115334399304</v>
      </c>
      <c r="H19" s="170">
        <v>122.68306971294669</v>
      </c>
      <c r="I19" s="173">
        <v>104.71</v>
      </c>
      <c r="J19" s="172">
        <f t="shared" si="7"/>
        <v>-0.65464895635675147</v>
      </c>
      <c r="K19" s="170">
        <v>123.47821787074125</v>
      </c>
      <c r="L19" s="173">
        <v>249.71</v>
      </c>
      <c r="M19" s="172">
        <f t="shared" si="8"/>
        <v>-0.62084610180284105</v>
      </c>
      <c r="N19" s="170">
        <v>127.8184642698624</v>
      </c>
      <c r="O19" s="173">
        <v>575.95000000000005</v>
      </c>
      <c r="P19" s="172">
        <f t="shared" si="9"/>
        <v>-0.61259706643657097</v>
      </c>
    </row>
    <row r="20" spans="1:16" s="205" customFormat="1" ht="15" customHeight="1" x14ac:dyDescent="0.25">
      <c r="A20" s="168">
        <v>37500</v>
      </c>
      <c r="B20" s="69">
        <v>121.44026186579377</v>
      </c>
      <c r="C20" s="165">
        <v>37.1</v>
      </c>
      <c r="D20" s="172">
        <f t="shared" si="5"/>
        <v>0.97985846488839456</v>
      </c>
      <c r="E20" s="170">
        <v>123.11119030648612</v>
      </c>
      <c r="F20" s="173">
        <v>69.09</v>
      </c>
      <c r="G20" s="172">
        <f t="shared" si="6"/>
        <v>0.92024539877302303</v>
      </c>
      <c r="H20" s="170">
        <v>123.78441710603398</v>
      </c>
      <c r="I20" s="173">
        <v>105.65</v>
      </c>
      <c r="J20" s="172">
        <f t="shared" si="7"/>
        <v>0.89771750549136886</v>
      </c>
      <c r="K20" s="170">
        <v>124.56114325273204</v>
      </c>
      <c r="L20" s="173">
        <v>251.9</v>
      </c>
      <c r="M20" s="172">
        <f t="shared" si="8"/>
        <v>0.87701734011453869</v>
      </c>
      <c r="N20" s="170">
        <v>128.92587660896584</v>
      </c>
      <c r="O20" s="173">
        <v>580.94000000000005</v>
      </c>
      <c r="P20" s="172">
        <f t="shared" si="9"/>
        <v>0.86639465231357349</v>
      </c>
    </row>
    <row r="21" spans="1:16" s="205" customFormat="1" ht="15" customHeight="1" x14ac:dyDescent="0.25">
      <c r="A21" s="168">
        <v>37530</v>
      </c>
      <c r="B21" s="69">
        <v>122.29132569558101</v>
      </c>
      <c r="C21" s="165">
        <v>37.36</v>
      </c>
      <c r="D21" s="172">
        <f t="shared" si="5"/>
        <v>0.7008086253369239</v>
      </c>
      <c r="E21" s="170">
        <v>124.30506058446188</v>
      </c>
      <c r="F21" s="173">
        <v>69.760000000000005</v>
      </c>
      <c r="G21" s="172">
        <f t="shared" si="6"/>
        <v>0.96974960196845039</v>
      </c>
      <c r="H21" s="170">
        <v>125.10837727006445</v>
      </c>
      <c r="I21" s="173">
        <v>106.78</v>
      </c>
      <c r="J21" s="172">
        <f t="shared" si="7"/>
        <v>1.0695693327023248</v>
      </c>
      <c r="K21" s="170">
        <v>126.02482322108493</v>
      </c>
      <c r="L21" s="173">
        <v>254.86</v>
      </c>
      <c r="M21" s="172">
        <f t="shared" si="8"/>
        <v>1.1750694720127131</v>
      </c>
      <c r="N21" s="170">
        <v>130.5015534842432</v>
      </c>
      <c r="O21" s="173">
        <v>588.04</v>
      </c>
      <c r="P21" s="172">
        <f t="shared" si="9"/>
        <v>1.2221571935139508</v>
      </c>
    </row>
    <row r="22" spans="1:16" s="205" customFormat="1" ht="15" customHeight="1" x14ac:dyDescent="0.25">
      <c r="A22" s="168">
        <v>37561</v>
      </c>
      <c r="B22" s="69">
        <v>124.25531914893617</v>
      </c>
      <c r="C22" s="165">
        <v>37.96</v>
      </c>
      <c r="D22" s="172">
        <f t="shared" si="5"/>
        <v>1.6059957173447659</v>
      </c>
      <c r="E22" s="170">
        <v>129.02708481824661</v>
      </c>
      <c r="F22" s="173">
        <v>72.41</v>
      </c>
      <c r="G22" s="172">
        <f t="shared" si="6"/>
        <v>3.7987385321100797</v>
      </c>
      <c r="H22" s="170">
        <v>130.95489162272992</v>
      </c>
      <c r="I22" s="173">
        <v>111.77</v>
      </c>
      <c r="J22" s="172">
        <f t="shared" si="7"/>
        <v>4.6731597677467596</v>
      </c>
      <c r="K22" s="170">
        <v>133.13059387825746</v>
      </c>
      <c r="L22" s="173">
        <v>269.23</v>
      </c>
      <c r="M22" s="172">
        <f t="shared" si="8"/>
        <v>5.638389704151292</v>
      </c>
      <c r="N22" s="170">
        <v>138.3710608078118</v>
      </c>
      <c r="O22" s="173">
        <v>623.5</v>
      </c>
      <c r="P22" s="172">
        <f t="shared" si="9"/>
        <v>6.0302020270729839</v>
      </c>
    </row>
    <row r="23" spans="1:16" s="205" customFormat="1" ht="15" customHeight="1" x14ac:dyDescent="0.25">
      <c r="A23" s="168">
        <v>37591</v>
      </c>
      <c r="B23" s="69">
        <v>127.56038287953182</v>
      </c>
      <c r="C23" s="165">
        <v>38.969696969696969</v>
      </c>
      <c r="D23" s="172">
        <f t="shared" si="5"/>
        <v>2.6598971804451255</v>
      </c>
      <c r="E23" s="170">
        <v>134.39815114797295</v>
      </c>
      <c r="F23" s="173">
        <v>75.424242424242422</v>
      </c>
      <c r="G23" s="172">
        <f t="shared" si="6"/>
        <v>4.1627433009838732</v>
      </c>
      <c r="H23" s="170">
        <v>137.17727953228834</v>
      </c>
      <c r="I23" s="173">
        <v>117.08080808080808</v>
      </c>
      <c r="J23" s="172">
        <f t="shared" si="7"/>
        <v>4.7515505778009226</v>
      </c>
      <c r="K23" s="170">
        <v>140.29929917780385</v>
      </c>
      <c r="L23" s="173">
        <v>283.72727272727269</v>
      </c>
      <c r="M23" s="172">
        <f t="shared" si="8"/>
        <v>5.3847166836060945</v>
      </c>
      <c r="N23" s="170">
        <v>146.17995310405431</v>
      </c>
      <c r="O23" s="173">
        <v>658.68686868686871</v>
      </c>
      <c r="P23" s="172">
        <f t="shared" si="9"/>
        <v>5.6434432537078916</v>
      </c>
    </row>
    <row r="24" spans="1:16" s="209" customFormat="1" ht="15" customHeight="1" x14ac:dyDescent="0.25">
      <c r="A24" s="175" t="s">
        <v>23</v>
      </c>
      <c r="B24" s="69"/>
      <c r="C24" s="208"/>
      <c r="D24" s="177">
        <f>((D15/100)+1)*((D16/100)+1)*((D17/100)+1)*((D18/100)+1)*((D19/100)+1)*((D20/100)+1)*((D21/100)+1)*((D22/100)+1)*((D23/100)+1)-1</f>
        <v>0.20128535664910507</v>
      </c>
      <c r="E24" s="170"/>
      <c r="F24" s="178"/>
      <c r="G24" s="177">
        <f>((G15/100)+1)*((G16/100)+1)*((G17/100)+1)*((G18/100)+1)*((G19/100)+1)*((G20/100)+1)*((G21/100)+1)*((G22/100)+1)*((G23/100)+1)-1</f>
        <v>0.2792442744952921</v>
      </c>
      <c r="H24" s="170"/>
      <c r="I24" s="178"/>
      <c r="J24" s="177">
        <f>((J15/100)+1)*((J16/100)+1)*((J17/100)+1)*((J18/100)+1)*((J19/100)+1)*((J20/100)+1)*((J21/100)+1)*((J22/100)+1)*((J23/100)+1)-1</f>
        <v>0.311535880820075</v>
      </c>
      <c r="K24" s="170"/>
      <c r="L24" s="178"/>
      <c r="M24" s="177">
        <f>((M15/100)+1)*((M16/100)+1)*((M17/100)+1)*((M18/100)+1)*((M19/100)+1)*((M20/100)+1)*((M21/100)+1)*((M22/100)+1)*((M23/100)+1)-1</f>
        <v>0.34793706459818852</v>
      </c>
      <c r="N24" s="170"/>
      <c r="O24" s="178"/>
      <c r="P24" s="177">
        <f>((P15/100)+1)*((P16/100)+1)*((P17/100)+1)*((P18/100)+1)*((P19/100)+1)*((P20/100)+1)*((P21/100)+1)*((P22/100)+1)*((P23/100)+1)-1</f>
        <v>0.36300721906813882</v>
      </c>
    </row>
    <row r="25" spans="1:16" s="209" customFormat="1" ht="15" customHeight="1" x14ac:dyDescent="0.25">
      <c r="A25" s="168">
        <v>37622</v>
      </c>
      <c r="B25" s="69">
        <v>129.16010147555158</v>
      </c>
      <c r="C25" s="6">
        <v>39.458411000781012</v>
      </c>
      <c r="D25" s="179">
        <f>((C25/C23)-1)*100</f>
        <v>1.2540873270430408</v>
      </c>
      <c r="E25" s="170">
        <v>138.11287105847785</v>
      </c>
      <c r="F25" s="180">
        <v>77.508943238017764</v>
      </c>
      <c r="G25" s="179">
        <f>((F25/F23)-1)*100</f>
        <v>2.7639665269018288</v>
      </c>
      <c r="H25" s="170">
        <v>141.76363889263007</v>
      </c>
      <c r="I25" s="180">
        <v>120.99526579485976</v>
      </c>
      <c r="J25" s="179">
        <f>((I25/I23)-1)*100</f>
        <v>3.3433811896395049</v>
      </c>
      <c r="K25" s="170">
        <v>145.84411611641585</v>
      </c>
      <c r="L25" s="6">
        <v>294.94055602222772</v>
      </c>
      <c r="M25" s="179">
        <f>((L25/L23)-1)*100</f>
        <v>3.9521344519226398</v>
      </c>
      <c r="N25" s="170">
        <v>152.311908351932</v>
      </c>
      <c r="O25" s="6">
        <v>686.31745903380568</v>
      </c>
      <c r="P25" s="179">
        <f>((O25/O23)-1)*100</f>
        <v>4.1947990252212186</v>
      </c>
    </row>
    <row r="26" spans="1:16" s="209" customFormat="1" ht="15" customHeight="1" x14ac:dyDescent="0.25">
      <c r="A26" s="168">
        <v>37653</v>
      </c>
      <c r="B26" s="69">
        <v>131.48344297954364</v>
      </c>
      <c r="C26" s="6">
        <v>40.168191830250585</v>
      </c>
      <c r="D26" s="179">
        <f t="shared" ref="D26:D34" si="10">((C26/C25)-1)*100</f>
        <v>1.79880743159051</v>
      </c>
      <c r="E26" s="170">
        <v>140.95470409428589</v>
      </c>
      <c r="F26" s="180">
        <v>79.103779937713227</v>
      </c>
      <c r="G26" s="179">
        <f t="shared" ref="G26:G34" si="11">((F26/F25)-1)*100</f>
        <v>2.0576163640858569</v>
      </c>
      <c r="H26" s="170">
        <v>144.81733440851846</v>
      </c>
      <c r="I26" s="181">
        <v>123.6015949176705</v>
      </c>
      <c r="J26" s="179">
        <f t="shared" ref="J26:J34" si="12">((I26/I25)-1)*100</f>
        <v>2.1540752902097893</v>
      </c>
      <c r="K26" s="170">
        <v>149.13358791351419</v>
      </c>
      <c r="L26" s="6">
        <v>301.59285483749971</v>
      </c>
      <c r="M26" s="179">
        <f t="shared" ref="M26:M34" si="13">((L26/L25)-1)*100</f>
        <v>2.2554710362621799</v>
      </c>
      <c r="N26" s="170">
        <v>155.80851967534738</v>
      </c>
      <c r="O26" s="6">
        <v>702.07318965711534</v>
      </c>
      <c r="P26" s="179">
        <f t="shared" ref="P26:P34" si="14">((O26/O25)-1)*100</f>
        <v>2.2956913620542974</v>
      </c>
    </row>
    <row r="27" spans="1:16" s="209" customFormat="1" ht="15" customHeight="1" x14ac:dyDescent="0.25">
      <c r="A27" s="168">
        <v>37681</v>
      </c>
      <c r="B27" s="69">
        <v>132.59098695475083</v>
      </c>
      <c r="C27" s="6">
        <v>40.506546514676387</v>
      </c>
      <c r="D27" s="179">
        <f t="shared" si="10"/>
        <v>0.84234482312690595</v>
      </c>
      <c r="E27" s="170">
        <v>142.56797803365851</v>
      </c>
      <c r="F27" s="180">
        <v>80.009149272489154</v>
      </c>
      <c r="G27" s="179">
        <f t="shared" si="11"/>
        <v>1.1445335930708067</v>
      </c>
      <c r="H27" s="170">
        <v>146.63735324628448</v>
      </c>
      <c r="I27" s="181">
        <v>125.15498099570378</v>
      </c>
      <c r="J27" s="179">
        <f t="shared" si="12"/>
        <v>1.2567686356053764</v>
      </c>
      <c r="K27" s="170">
        <v>151.18345838330723</v>
      </c>
      <c r="L27" s="6">
        <v>305.73830788856219</v>
      </c>
      <c r="M27" s="179">
        <f t="shared" si="13"/>
        <v>1.3745196494446388</v>
      </c>
      <c r="N27" s="170">
        <v>162.67038983478693</v>
      </c>
      <c r="O27" s="6">
        <v>732.99277659555003</v>
      </c>
      <c r="P27" s="179">
        <f t="shared" si="14"/>
        <v>4.4040404040404102</v>
      </c>
    </row>
    <row r="28" spans="1:16" s="209" customFormat="1" ht="15" customHeight="1" x14ac:dyDescent="0.25">
      <c r="A28" s="168">
        <v>37712</v>
      </c>
      <c r="B28" s="69">
        <v>135.49570996379506</v>
      </c>
      <c r="C28" s="6">
        <v>41.393939393939391</v>
      </c>
      <c r="D28" s="179">
        <f t="shared" si="10"/>
        <v>2.1907394128044988</v>
      </c>
      <c r="E28" s="170">
        <v>145.70149103292368</v>
      </c>
      <c r="F28" s="180">
        <v>81.767676767676775</v>
      </c>
      <c r="G28" s="179">
        <f t="shared" si="11"/>
        <v>2.1979080032441756</v>
      </c>
      <c r="H28" s="170">
        <v>149.86419555839592</v>
      </c>
      <c r="I28" s="181">
        <v>127.90909090909091</v>
      </c>
      <c r="J28" s="179">
        <f t="shared" si="12"/>
        <v>2.2005595714018389</v>
      </c>
      <c r="K28" s="170">
        <v>154.50454702791151</v>
      </c>
      <c r="L28" s="6">
        <v>312.45454545454544</v>
      </c>
      <c r="M28" s="179">
        <f t="shared" si="13"/>
        <v>2.1967275256953522</v>
      </c>
      <c r="N28" s="170">
        <v>161.49511089590979</v>
      </c>
      <c r="O28" s="6">
        <v>727.69696969696963</v>
      </c>
      <c r="P28" s="179">
        <f t="shared" si="14"/>
        <v>-0.72249100778007946</v>
      </c>
    </row>
    <row r="29" spans="1:16" s="209" customFormat="1" ht="15" customHeight="1" x14ac:dyDescent="0.25">
      <c r="A29" s="168">
        <v>37742</v>
      </c>
      <c r="B29" s="69">
        <v>139.49643736877778</v>
      </c>
      <c r="C29" s="6">
        <v>42.616161616161612</v>
      </c>
      <c r="D29" s="179">
        <f t="shared" si="10"/>
        <v>2.9526598340653853</v>
      </c>
      <c r="E29" s="170">
        <v>147.77137015198312</v>
      </c>
      <c r="F29" s="180">
        <v>82.929292929292927</v>
      </c>
      <c r="G29" s="179">
        <f t="shared" si="11"/>
        <v>1.4206300185299447</v>
      </c>
      <c r="H29" s="170">
        <v>151.13052019906149</v>
      </c>
      <c r="I29" s="180">
        <v>128.98989898989899</v>
      </c>
      <c r="J29" s="179">
        <f t="shared" si="12"/>
        <v>0.84498144199636194</v>
      </c>
      <c r="K29" s="170">
        <v>154.89913724597008</v>
      </c>
      <c r="L29" s="6">
        <v>313.25252525252529</v>
      </c>
      <c r="M29" s="179">
        <f t="shared" si="13"/>
        <v>0.25539068308926272</v>
      </c>
      <c r="N29" s="170">
        <v>161.52649441597509</v>
      </c>
      <c r="O29" s="6">
        <v>727.83838383838383</v>
      </c>
      <c r="P29" s="179">
        <f t="shared" si="14"/>
        <v>1.9433108464506077E-2</v>
      </c>
    </row>
    <row r="30" spans="1:16" s="209" customFormat="1" ht="15" customHeight="1" x14ac:dyDescent="0.25">
      <c r="A30" s="168">
        <v>37773</v>
      </c>
      <c r="B30" s="69">
        <v>140.42222552860849</v>
      </c>
      <c r="C30" s="6">
        <v>42.898989898989896</v>
      </c>
      <c r="D30" s="179">
        <f t="shared" si="10"/>
        <v>0.66366437544442825</v>
      </c>
      <c r="E30" s="170">
        <v>148.02335543604255</v>
      </c>
      <c r="F30" s="180">
        <v>83.070707070707073</v>
      </c>
      <c r="G30" s="179">
        <f t="shared" si="11"/>
        <v>0.1705237515225333</v>
      </c>
      <c r="H30" s="170">
        <v>151.39088601303015</v>
      </c>
      <c r="I30" s="180">
        <v>129.21212121212122</v>
      </c>
      <c r="J30" s="179">
        <f t="shared" si="12"/>
        <v>0.17227877838685846</v>
      </c>
      <c r="K30" s="170">
        <v>155.15886751608454</v>
      </c>
      <c r="L30" s="6">
        <v>313.77777777777777</v>
      </c>
      <c r="M30" s="179">
        <f t="shared" si="13"/>
        <v>0.16767702824711517</v>
      </c>
      <c r="N30" s="170">
        <v>161.79549601653463</v>
      </c>
      <c r="O30" s="6">
        <v>729.05050505050508</v>
      </c>
      <c r="P30" s="179">
        <f t="shared" si="14"/>
        <v>0.1665371377817193</v>
      </c>
    </row>
    <row r="31" spans="1:16" s="209" customFormat="1" ht="15" customHeight="1" x14ac:dyDescent="0.25">
      <c r="A31" s="168">
        <v>37803</v>
      </c>
      <c r="B31" s="69">
        <v>149.87849030402222</v>
      </c>
      <c r="C31" s="6">
        <v>45.787878787878789</v>
      </c>
      <c r="D31" s="179">
        <f t="shared" si="10"/>
        <v>6.73416529314812</v>
      </c>
      <c r="E31" s="170">
        <v>153.94500961143868</v>
      </c>
      <c r="F31" s="180">
        <v>86.393939393939391</v>
      </c>
      <c r="G31" s="179">
        <f t="shared" si="11"/>
        <v>4.0004863813229541</v>
      </c>
      <c r="H31" s="170">
        <v>155.59224346570568</v>
      </c>
      <c r="I31" s="180">
        <v>132.79797979797979</v>
      </c>
      <c r="J31" s="179">
        <f t="shared" si="12"/>
        <v>2.7751719824890442</v>
      </c>
      <c r="K31" s="170">
        <v>157.4514866311336</v>
      </c>
      <c r="L31" s="6">
        <v>318.41414141414145</v>
      </c>
      <c r="M31" s="179">
        <f t="shared" si="13"/>
        <v>1.4775946433170484</v>
      </c>
      <c r="N31" s="170">
        <v>163.12929561930895</v>
      </c>
      <c r="O31" s="6">
        <v>735.06060606060612</v>
      </c>
      <c r="P31" s="179">
        <f t="shared" si="14"/>
        <v>0.82437375304811322</v>
      </c>
    </row>
    <row r="32" spans="1:16" s="209" customFormat="1" ht="15" customHeight="1" x14ac:dyDescent="0.25">
      <c r="A32" s="168">
        <v>37834</v>
      </c>
      <c r="B32" s="69">
        <v>150.80427846385294</v>
      </c>
      <c r="C32" s="6">
        <v>46.070707070707073</v>
      </c>
      <c r="D32" s="179">
        <f t="shared" si="10"/>
        <v>0.61769247738805433</v>
      </c>
      <c r="E32" s="170">
        <v>155.18693708287435</v>
      </c>
      <c r="F32" s="180">
        <v>87.090909090909093</v>
      </c>
      <c r="G32" s="179">
        <f t="shared" si="11"/>
        <v>0.80673447913013341</v>
      </c>
      <c r="H32" s="170">
        <v>156.96508139390392</v>
      </c>
      <c r="I32" s="180">
        <v>133.96969696969697</v>
      </c>
      <c r="J32" s="179">
        <f t="shared" si="12"/>
        <v>0.88233056971172008</v>
      </c>
      <c r="K32" s="170">
        <v>158.97490456161276</v>
      </c>
      <c r="L32" s="6">
        <v>321.49494949494948</v>
      </c>
      <c r="M32" s="179">
        <f t="shared" si="13"/>
        <v>0.96754750499632447</v>
      </c>
      <c r="N32" s="170">
        <v>164.98540666316964</v>
      </c>
      <c r="O32" s="6">
        <v>743.42424242424249</v>
      </c>
      <c r="P32" s="179">
        <f t="shared" si="14"/>
        <v>1.1378158881972134</v>
      </c>
    </row>
    <row r="33" spans="1:16" s="209" customFormat="1" ht="15" customHeight="1" x14ac:dyDescent="0.25">
      <c r="A33" s="168">
        <v>37865</v>
      </c>
      <c r="B33" s="69">
        <v>150.70508687529966</v>
      </c>
      <c r="C33" s="6">
        <v>46.040404040404042</v>
      </c>
      <c r="D33" s="179">
        <f t="shared" si="10"/>
        <v>-6.5775049331284752E-2</v>
      </c>
      <c r="E33" s="170">
        <v>154.89895390109217</v>
      </c>
      <c r="F33" s="180">
        <v>86.929292929292927</v>
      </c>
      <c r="G33" s="179">
        <f t="shared" si="11"/>
        <v>-0.18557179308745786</v>
      </c>
      <c r="H33" s="170">
        <v>156.49168900487004</v>
      </c>
      <c r="I33" s="180">
        <v>133.56565656565655</v>
      </c>
      <c r="J33" s="179">
        <f t="shared" si="12"/>
        <v>-0.30159089195507249</v>
      </c>
      <c r="K33" s="170">
        <v>158.52537140179925</v>
      </c>
      <c r="L33" s="6">
        <v>320.5858585858586</v>
      </c>
      <c r="M33" s="179">
        <f t="shared" si="13"/>
        <v>-0.28276988814879278</v>
      </c>
      <c r="N33" s="170">
        <v>164.48775370213451</v>
      </c>
      <c r="O33" s="6">
        <v>741.18181818181813</v>
      </c>
      <c r="P33" s="179">
        <f t="shared" si="14"/>
        <v>-0.30163453307791022</v>
      </c>
    </row>
    <row r="34" spans="1:16" s="209" customFormat="1" ht="15" customHeight="1" x14ac:dyDescent="0.25">
      <c r="A34" s="168">
        <v>37895</v>
      </c>
      <c r="B34" s="69">
        <v>150.90347005240622</v>
      </c>
      <c r="C34" s="7">
        <v>46.101010101010104</v>
      </c>
      <c r="D34" s="182">
        <f t="shared" si="10"/>
        <v>0.13163668275559814</v>
      </c>
      <c r="E34" s="170">
        <v>155.29493077604269</v>
      </c>
      <c r="F34" s="181">
        <v>87.151515151515156</v>
      </c>
      <c r="G34" s="182">
        <f t="shared" si="11"/>
        <v>0.25563560306762767</v>
      </c>
      <c r="H34" s="170">
        <v>157.05975987171067</v>
      </c>
      <c r="I34" s="181">
        <v>134.05050505050505</v>
      </c>
      <c r="J34" s="182">
        <f t="shared" si="12"/>
        <v>0.3630038569159888</v>
      </c>
      <c r="K34" s="170">
        <v>159.06481119357548</v>
      </c>
      <c r="L34" s="7">
        <v>321.67676767676767</v>
      </c>
      <c r="M34" s="182">
        <f t="shared" si="13"/>
        <v>0.34028609238136998</v>
      </c>
      <c r="N34" s="170">
        <v>165.07507386335612</v>
      </c>
      <c r="O34" s="7">
        <v>743.82828282828279</v>
      </c>
      <c r="P34" s="182">
        <f t="shared" si="14"/>
        <v>0.35706011420473249</v>
      </c>
    </row>
    <row r="35" spans="1:16" ht="17.399999999999999" x14ac:dyDescent="0.25">
      <c r="A35" s="210" t="s">
        <v>46</v>
      </c>
      <c r="B35" s="101"/>
      <c r="C35" s="211"/>
      <c r="D35" s="183"/>
      <c r="E35" s="184"/>
      <c r="F35" s="185"/>
      <c r="G35" s="183"/>
      <c r="H35" s="184"/>
      <c r="I35" s="185"/>
      <c r="J35" s="183"/>
      <c r="K35" s="184"/>
      <c r="L35" s="211"/>
      <c r="M35" s="183"/>
      <c r="N35" s="184"/>
      <c r="O35" s="211"/>
      <c r="P35" s="183"/>
    </row>
    <row r="36" spans="1:16" ht="15" customHeight="1" x14ac:dyDescent="0.25">
      <c r="A36" s="12">
        <v>37895</v>
      </c>
      <c r="B36" s="69">
        <v>100</v>
      </c>
      <c r="C36" s="7">
        <v>29.56</v>
      </c>
      <c r="D36" s="182">
        <f>D34</f>
        <v>0.13163668275559814</v>
      </c>
      <c r="E36" s="44">
        <v>100</v>
      </c>
      <c r="F36" s="181">
        <v>55.871000000000002</v>
      </c>
      <c r="G36" s="182">
        <f>G34</f>
        <v>0.25563560306762767</v>
      </c>
      <c r="H36" s="44">
        <v>100</v>
      </c>
      <c r="I36" s="181">
        <v>87.225999999999999</v>
      </c>
      <c r="J36" s="182">
        <f>J34</f>
        <v>0.3630038569159888</v>
      </c>
      <c r="K36" s="44">
        <v>100</v>
      </c>
      <c r="L36" s="7">
        <v>205.14699999999999</v>
      </c>
      <c r="M36" s="182">
        <f>M34</f>
        <v>0.34028609238136998</v>
      </c>
      <c r="N36" s="44">
        <v>100</v>
      </c>
      <c r="O36" s="7">
        <v>464.84300000000002</v>
      </c>
      <c r="P36" s="182">
        <f>P34</f>
        <v>0.35706011420473249</v>
      </c>
    </row>
    <row r="37" spans="1:16" ht="15" customHeight="1" x14ac:dyDescent="0.25">
      <c r="A37" s="12">
        <v>37926</v>
      </c>
      <c r="B37" s="69">
        <v>100.81867388362653</v>
      </c>
      <c r="C37" s="7">
        <v>29.802</v>
      </c>
      <c r="D37" s="182">
        <f>((C37/C36)-1)*100</f>
        <v>0.8186738836265306</v>
      </c>
      <c r="E37" s="44">
        <v>100.97188165595747</v>
      </c>
      <c r="F37" s="181">
        <v>56.414000000000001</v>
      </c>
      <c r="G37" s="182">
        <f>((F37/F36)-1)*100</f>
        <v>0.97188165595747389</v>
      </c>
      <c r="H37" s="44">
        <v>101.0237773141036</v>
      </c>
      <c r="I37" s="181">
        <v>88.119</v>
      </c>
      <c r="J37" s="182">
        <f>((I37/I36)-1)*100</f>
        <v>1.0237773141035911</v>
      </c>
      <c r="K37" s="44">
        <v>101.10018669539404</v>
      </c>
      <c r="L37" s="7">
        <v>207.404</v>
      </c>
      <c r="M37" s="182">
        <f>((L37/L36)-1)*100</f>
        <v>1.1001866953940453</v>
      </c>
      <c r="N37" s="44">
        <v>101.13995478043122</v>
      </c>
      <c r="O37" s="7">
        <v>470.142</v>
      </c>
      <c r="P37" s="182">
        <f>((O37/O36)-1)*100</f>
        <v>1.1399547804312293</v>
      </c>
    </row>
    <row r="38" spans="1:16" ht="15" customHeight="1" x14ac:dyDescent="0.25">
      <c r="A38" s="12">
        <v>37956</v>
      </c>
      <c r="B38" s="69">
        <v>101.10622462787551</v>
      </c>
      <c r="C38" s="6">
        <v>29.887</v>
      </c>
      <c r="D38" s="179">
        <f>((C38/C37)-1)*100</f>
        <v>0.28521575733173599</v>
      </c>
      <c r="E38" s="44">
        <v>101.29047269603193</v>
      </c>
      <c r="F38" s="180">
        <v>56.591999999999999</v>
      </c>
      <c r="G38" s="179">
        <f>((F38/F37)-1)*100</f>
        <v>0.31552451519125668</v>
      </c>
      <c r="H38" s="44">
        <v>101.35739343773645</v>
      </c>
      <c r="I38" s="180">
        <v>88.41</v>
      </c>
      <c r="J38" s="179">
        <f>((I38/I37)-1)*100</f>
        <v>0.33023525005957399</v>
      </c>
      <c r="K38" s="44">
        <v>101.4453050739226</v>
      </c>
      <c r="L38" s="6">
        <v>208.11199999999999</v>
      </c>
      <c r="M38" s="179">
        <f>((L38/L37)-1)*100</f>
        <v>0.3413627509594841</v>
      </c>
      <c r="N38" s="44">
        <v>101.48824441800781</v>
      </c>
      <c r="O38" s="6">
        <v>471.76100000000002</v>
      </c>
      <c r="P38" s="179">
        <f>((O38/O37)-1)*100</f>
        <v>0.34436404320397074</v>
      </c>
    </row>
    <row r="39" spans="1:16" ht="15" customHeight="1" x14ac:dyDescent="0.25">
      <c r="A39" s="26" t="s">
        <v>27</v>
      </c>
      <c r="B39" s="69"/>
      <c r="C39" s="4"/>
      <c r="D39" s="186">
        <f>((D25/100)+1)*((D26/100)+1)*((D27/100)+1)*((D28/100)+1)*((D29/100)+1)*((D30/100)+1)*((D31/100)+1)*((D32/100)+1)*((D33/100)+1)*((D34/100)+1)*((D37/100)+1)*((D38/100)+1)-1</f>
        <v>0.19608296838160699</v>
      </c>
      <c r="E39" s="44"/>
      <c r="F39" s="187"/>
      <c r="G39" s="186">
        <f>((G25/100)+1)*((G26/100)+1)*((G27/100)+1)*((G28/100)+1)*((G29/100)+1)*((G30/100)+1)*((G31/100)+1)*((G32/100)+1)*((G33/100)+1)*((G34/100)+1)*((G37/100)+1)*((G38/100)+1)-1</f>
        <v>0.17039533737962165</v>
      </c>
      <c r="H39" s="44"/>
      <c r="I39" s="187"/>
      <c r="J39" s="186">
        <f>((J25/100)+1)*((J26/100)+1)*((J27/100)+1)*((J28/100)+1)*((J29/100)+1)*((J30/100)+1)*((J31/100)+1)*((J32/100)+1)*((J33/100)+1)*((J34/100)+1)*((J37/100)+1)*((J38/100)+1)-1</f>
        <v>0.1604813806506773</v>
      </c>
      <c r="K39" s="44"/>
      <c r="L39" s="187"/>
      <c r="M39" s="186">
        <f>((M25/100)+1)*((M26/100)+1)*((M27/100)+1)*((M28/100)+1)*((M29/100)+1)*((M30/100)+1)*((M31/100)+1)*((M32/100)+1)*((M33/100)+1)*((M34/100)+1)*((M37/100)+1)*((M38/100)+1)-1</f>
        <v>0.15013962240882228</v>
      </c>
      <c r="N39" s="44"/>
      <c r="O39" s="187"/>
      <c r="P39" s="186">
        <f>((P25/100)+1)*((P26/100)+1)*((P27/100)+1)*((P28/100)+1)*((P29/100)+1)*((P30/100)+1)*((P31/100)+1)*((P32/100)+1)*((P33/100)+1)*((P34/100)+1)*((P37/100)+1)*((P38/100)+1)-1</f>
        <v>0.14606545479185296</v>
      </c>
    </row>
    <row r="40" spans="1:16" ht="15" customHeight="1" x14ac:dyDescent="0.25">
      <c r="A40" s="12">
        <v>37987</v>
      </c>
      <c r="B40" s="69">
        <v>100.94046008119079</v>
      </c>
      <c r="C40" s="6">
        <v>29.838000000000001</v>
      </c>
      <c r="D40" s="179">
        <f>((C40/C38)-1)*100</f>
        <v>-0.163950881654229</v>
      </c>
      <c r="E40" s="44">
        <v>100.87702027885663</v>
      </c>
      <c r="F40" s="180">
        <v>56.360999999999997</v>
      </c>
      <c r="G40" s="179">
        <f>((F40/F38)-1)*100</f>
        <v>-0.40818490245971839</v>
      </c>
      <c r="H40" s="44">
        <v>100.86556760598904</v>
      </c>
      <c r="I40" s="180">
        <v>87.980999999999995</v>
      </c>
      <c r="J40" s="179">
        <f>((I40/I38)-1)*100</f>
        <v>-0.48523922633186833</v>
      </c>
      <c r="K40" s="44">
        <v>100.82087478734761</v>
      </c>
      <c r="L40" s="6">
        <v>206.83099999999999</v>
      </c>
      <c r="M40" s="179">
        <f>((L40/L38)-1)*100</f>
        <v>-0.61553394326132604</v>
      </c>
      <c r="N40" s="44">
        <v>100.7916651428547</v>
      </c>
      <c r="O40" s="6">
        <v>468.52300000000002</v>
      </c>
      <c r="P40" s="179">
        <f>((O40/O38)-1)*100</f>
        <v>-0.68636449388567167</v>
      </c>
    </row>
    <row r="41" spans="1:16" ht="15" customHeight="1" x14ac:dyDescent="0.25">
      <c r="A41" s="12">
        <v>38018</v>
      </c>
      <c r="B41" s="69">
        <v>102.99391069012178</v>
      </c>
      <c r="C41" s="6">
        <v>30.445</v>
      </c>
      <c r="D41" s="179">
        <f t="shared" ref="D41:D51" si="15">((C41/C40)-1)*100</f>
        <v>2.0343186540652924</v>
      </c>
      <c r="E41" s="44">
        <v>102.46997547922894</v>
      </c>
      <c r="F41" s="180">
        <v>57.250999999999998</v>
      </c>
      <c r="G41" s="179">
        <f t="shared" ref="G41:G51" si="16">((F41/F40)-1)*100</f>
        <v>1.5791061194797784</v>
      </c>
      <c r="H41" s="44">
        <v>102.25506156421251</v>
      </c>
      <c r="I41" s="180">
        <v>89.192999999999998</v>
      </c>
      <c r="J41" s="179">
        <f t="shared" ref="J41:J51" si="17">((I41/I40)-1)*100</f>
        <v>1.3775701571930421</v>
      </c>
      <c r="K41" s="44">
        <v>101.852817735575</v>
      </c>
      <c r="L41" s="6">
        <v>208.94800000000001</v>
      </c>
      <c r="M41" s="179">
        <f t="shared" ref="M41:M51" si="18">((L41/L40)-1)*100</f>
        <v>1.0235409585603872</v>
      </c>
      <c r="N41" s="44">
        <v>101.60548830465339</v>
      </c>
      <c r="O41" s="6">
        <v>472.30599999999998</v>
      </c>
      <c r="P41" s="179">
        <f t="shared" ref="P41:P51" si="19">((O41/O40)-1)*100</f>
        <v>0.80743101192470856</v>
      </c>
    </row>
    <row r="42" spans="1:16" ht="15" customHeight="1" x14ac:dyDescent="0.25">
      <c r="A42" s="12">
        <v>38047</v>
      </c>
      <c r="B42" s="69">
        <v>104.13396481732072</v>
      </c>
      <c r="C42" s="6">
        <v>30.782</v>
      </c>
      <c r="D42" s="179">
        <f t="shared" si="15"/>
        <v>1.1069141074067979</v>
      </c>
      <c r="E42" s="44">
        <v>103.59399330600847</v>
      </c>
      <c r="F42" s="180">
        <v>57.878999999999998</v>
      </c>
      <c r="G42" s="179">
        <f t="shared" si="16"/>
        <v>1.0969240711952599</v>
      </c>
      <c r="H42" s="44">
        <v>103.37628688693738</v>
      </c>
      <c r="I42" s="180">
        <v>90.171000000000006</v>
      </c>
      <c r="J42" s="179">
        <f t="shared" si="17"/>
        <v>1.0964986041505531</v>
      </c>
      <c r="K42" s="44">
        <v>102.95885389501187</v>
      </c>
      <c r="L42" s="6">
        <v>211.21700000000001</v>
      </c>
      <c r="M42" s="179">
        <f t="shared" si="18"/>
        <v>1.0859161130999162</v>
      </c>
      <c r="N42" s="44">
        <v>102.69983628881147</v>
      </c>
      <c r="O42" s="6">
        <v>477.39299999999997</v>
      </c>
      <c r="P42" s="179">
        <f t="shared" si="19"/>
        <v>1.07705597642207</v>
      </c>
    </row>
    <row r="43" spans="1:16" ht="15" customHeight="1" x14ac:dyDescent="0.25">
      <c r="A43" s="12">
        <v>38078</v>
      </c>
      <c r="B43" s="69">
        <v>104.39445196211096</v>
      </c>
      <c r="C43" s="6">
        <v>30.859000000000002</v>
      </c>
      <c r="D43" s="179">
        <f t="shared" si="15"/>
        <v>0.25014618933143495</v>
      </c>
      <c r="E43" s="44">
        <v>103.76581768717223</v>
      </c>
      <c r="F43" s="180">
        <v>57.975000000000001</v>
      </c>
      <c r="G43" s="179">
        <f t="shared" si="16"/>
        <v>0.16586326646970129</v>
      </c>
      <c r="H43" s="44">
        <v>103.52991080641094</v>
      </c>
      <c r="I43" s="180">
        <v>90.305000000000007</v>
      </c>
      <c r="J43" s="179">
        <f t="shared" si="17"/>
        <v>0.14860653646959765</v>
      </c>
      <c r="K43" s="44">
        <v>103.05293277503449</v>
      </c>
      <c r="L43" s="6">
        <v>211.41</v>
      </c>
      <c r="M43" s="179">
        <f t="shared" si="18"/>
        <v>9.137522074453841E-2</v>
      </c>
      <c r="N43" s="44">
        <v>102.75684478415292</v>
      </c>
      <c r="O43" s="6">
        <v>477.65800000000002</v>
      </c>
      <c r="P43" s="179">
        <f t="shared" si="19"/>
        <v>5.5509821048915775E-2</v>
      </c>
    </row>
    <row r="44" spans="1:16" ht="15" customHeight="1" x14ac:dyDescent="0.25">
      <c r="A44" s="12">
        <v>38108</v>
      </c>
      <c r="B44" s="69">
        <v>106.52909336941813</v>
      </c>
      <c r="C44" s="6">
        <v>31.49</v>
      </c>
      <c r="D44" s="179">
        <f t="shared" si="15"/>
        <v>2.0447843416831368</v>
      </c>
      <c r="E44" s="44">
        <v>105.58966189973331</v>
      </c>
      <c r="F44" s="180">
        <v>58.994</v>
      </c>
      <c r="G44" s="179">
        <f t="shared" si="16"/>
        <v>1.7576541612764007</v>
      </c>
      <c r="H44" s="44">
        <v>105.233531286543</v>
      </c>
      <c r="I44" s="180">
        <v>91.790999999999997</v>
      </c>
      <c r="J44" s="179">
        <f t="shared" si="17"/>
        <v>1.645534577265928</v>
      </c>
      <c r="K44" s="44">
        <v>104.62595114722615</v>
      </c>
      <c r="L44" s="6">
        <v>214.637</v>
      </c>
      <c r="M44" s="179">
        <f t="shared" si="18"/>
        <v>1.5264178610283397</v>
      </c>
      <c r="N44" s="44">
        <v>104.27284050744015</v>
      </c>
      <c r="O44" s="6">
        <v>484.70499999999998</v>
      </c>
      <c r="P44" s="179">
        <f t="shared" si="19"/>
        <v>1.4753233485045758</v>
      </c>
    </row>
    <row r="45" spans="1:16" ht="15" customHeight="1" x14ac:dyDescent="0.25">
      <c r="A45" s="12">
        <v>38139</v>
      </c>
      <c r="B45" s="69">
        <v>108.23071718538566</v>
      </c>
      <c r="C45" s="6">
        <v>31.992999999999999</v>
      </c>
      <c r="D45" s="179">
        <f t="shared" si="15"/>
        <v>1.5973324865036442</v>
      </c>
      <c r="E45" s="44">
        <v>108.48382881996027</v>
      </c>
      <c r="F45" s="180">
        <v>60.610999999999997</v>
      </c>
      <c r="G45" s="179">
        <f t="shared" si="16"/>
        <v>2.7409567074617724</v>
      </c>
      <c r="H45" s="44">
        <v>108.56625318139086</v>
      </c>
      <c r="I45" s="180">
        <v>94.697999999999993</v>
      </c>
      <c r="J45" s="179">
        <f t="shared" si="17"/>
        <v>3.1669771546229963</v>
      </c>
      <c r="K45" s="44">
        <v>108.48367268349037</v>
      </c>
      <c r="L45" s="6">
        <v>222.55099999999999</v>
      </c>
      <c r="M45" s="179">
        <f t="shared" si="18"/>
        <v>3.6871555230458819</v>
      </c>
      <c r="N45" s="44">
        <v>108.37314964407337</v>
      </c>
      <c r="O45" s="6">
        <v>503.76499999999999</v>
      </c>
      <c r="P45" s="179">
        <f t="shared" si="19"/>
        <v>3.9322887116906236</v>
      </c>
    </row>
    <row r="46" spans="1:16" ht="15" customHeight="1" x14ac:dyDescent="0.25">
      <c r="A46" s="12">
        <v>38169</v>
      </c>
      <c r="B46" s="69">
        <v>109.33694181326116</v>
      </c>
      <c r="C46" s="6">
        <v>32.32</v>
      </c>
      <c r="D46" s="179">
        <f t="shared" si="15"/>
        <v>1.0220985840652785</v>
      </c>
      <c r="E46" s="44">
        <v>109.08342431672959</v>
      </c>
      <c r="F46" s="180">
        <v>60.945999999999998</v>
      </c>
      <c r="G46" s="179">
        <f t="shared" si="16"/>
        <v>0.5527049545462015</v>
      </c>
      <c r="H46" s="44">
        <v>108.98814573636302</v>
      </c>
      <c r="I46" s="180">
        <v>95.066000000000003</v>
      </c>
      <c r="J46" s="179">
        <f t="shared" si="17"/>
        <v>0.38860377199096963</v>
      </c>
      <c r="K46" s="44">
        <v>108.66646843482965</v>
      </c>
      <c r="L46" s="6">
        <v>222.92599999999999</v>
      </c>
      <c r="M46" s="179">
        <f t="shared" si="18"/>
        <v>0.16850070320959532</v>
      </c>
      <c r="N46" s="44">
        <v>108.43618167854522</v>
      </c>
      <c r="O46" s="6">
        <v>504.05799999999999</v>
      </c>
      <c r="P46" s="179">
        <f t="shared" si="19"/>
        <v>5.8162039840015112E-2</v>
      </c>
    </row>
    <row r="47" spans="1:16" ht="15" customHeight="1" x14ac:dyDescent="0.25">
      <c r="A47" s="12">
        <v>38200</v>
      </c>
      <c r="B47" s="69">
        <v>110.6190798376184</v>
      </c>
      <c r="C47" s="6">
        <v>32.698999999999998</v>
      </c>
      <c r="D47" s="179">
        <f t="shared" si="15"/>
        <v>1.172648514851482</v>
      </c>
      <c r="E47" s="44">
        <v>110.1340588140538</v>
      </c>
      <c r="F47" s="180">
        <v>61.533000000000001</v>
      </c>
      <c r="G47" s="179">
        <f t="shared" si="16"/>
        <v>0.9631477045253245</v>
      </c>
      <c r="H47" s="44">
        <v>109.95689358677458</v>
      </c>
      <c r="I47" s="180">
        <v>95.911000000000001</v>
      </c>
      <c r="J47" s="179">
        <f t="shared" si="17"/>
        <v>0.88885616308669313</v>
      </c>
      <c r="K47" s="44">
        <v>109.52536473845585</v>
      </c>
      <c r="L47" s="6">
        <v>224.68799999999999</v>
      </c>
      <c r="M47" s="179">
        <f t="shared" si="18"/>
        <v>0.79039681329229339</v>
      </c>
      <c r="N47" s="44">
        <v>109.24075440525081</v>
      </c>
      <c r="O47" s="6">
        <v>507.798</v>
      </c>
      <c r="P47" s="179">
        <f t="shared" si="19"/>
        <v>0.74197810569418543</v>
      </c>
    </row>
    <row r="48" spans="1:16" ht="15" customHeight="1" x14ac:dyDescent="0.25">
      <c r="A48" s="12">
        <v>38231</v>
      </c>
      <c r="B48" s="69">
        <v>112.81123139377539</v>
      </c>
      <c r="C48" s="6">
        <v>33.347000000000001</v>
      </c>
      <c r="D48" s="179">
        <f t="shared" si="15"/>
        <v>1.9817119789596216</v>
      </c>
      <c r="E48" s="44">
        <v>111.76102092319809</v>
      </c>
      <c r="F48" s="180">
        <v>62.442</v>
      </c>
      <c r="G48" s="179">
        <f t="shared" si="16"/>
        <v>1.4772561064794409</v>
      </c>
      <c r="H48" s="44">
        <v>111.3681700410428</v>
      </c>
      <c r="I48" s="180">
        <v>97.141999999999996</v>
      </c>
      <c r="J48" s="179">
        <f t="shared" si="17"/>
        <v>1.2834815610305306</v>
      </c>
      <c r="K48" s="44">
        <v>110.68892062764748</v>
      </c>
      <c r="L48" s="6">
        <v>227.07499999999999</v>
      </c>
      <c r="M48" s="179">
        <f t="shared" si="18"/>
        <v>1.0623620309050841</v>
      </c>
      <c r="N48" s="44">
        <v>110.29293761549597</v>
      </c>
      <c r="O48" s="6">
        <v>512.68899999999996</v>
      </c>
      <c r="P48" s="179">
        <f t="shared" si="19"/>
        <v>0.96317827167495818</v>
      </c>
    </row>
    <row r="49" spans="1:16" ht="15" customHeight="1" x14ac:dyDescent="0.25">
      <c r="A49" s="12">
        <v>38261</v>
      </c>
      <c r="B49" s="69">
        <v>113.88024357239513</v>
      </c>
      <c r="C49" s="6">
        <v>33.662999999999997</v>
      </c>
      <c r="D49" s="179">
        <f t="shared" si="15"/>
        <v>0.94761147929347533</v>
      </c>
      <c r="E49" s="44">
        <v>113.91956471156772</v>
      </c>
      <c r="F49" s="180">
        <v>63.648000000000003</v>
      </c>
      <c r="G49" s="179">
        <f t="shared" si="16"/>
        <v>1.9313923320841697</v>
      </c>
      <c r="H49" s="44">
        <v>113.92245431408068</v>
      </c>
      <c r="I49" s="180">
        <v>99.37</v>
      </c>
      <c r="J49" s="179">
        <f t="shared" si="17"/>
        <v>2.2935496489675078</v>
      </c>
      <c r="K49" s="44">
        <v>113.73405411729152</v>
      </c>
      <c r="L49" s="6">
        <v>233.322</v>
      </c>
      <c r="M49" s="179">
        <f t="shared" si="18"/>
        <v>2.7510734338874965</v>
      </c>
      <c r="N49" s="44">
        <v>113.56974290244233</v>
      </c>
      <c r="O49" s="6">
        <v>527.92100000000005</v>
      </c>
      <c r="P49" s="179">
        <f t="shared" si="19"/>
        <v>2.9710019134407295</v>
      </c>
    </row>
    <row r="50" spans="1:16" ht="15" customHeight="1" x14ac:dyDescent="0.25">
      <c r="A50" s="12">
        <v>38292</v>
      </c>
      <c r="B50" s="69">
        <v>114.3470906630582</v>
      </c>
      <c r="C50" s="6">
        <v>33.801000000000002</v>
      </c>
      <c r="D50" s="179">
        <f t="shared" si="15"/>
        <v>0.40994563764371605</v>
      </c>
      <c r="E50" s="44">
        <v>114.39494549945411</v>
      </c>
      <c r="F50" s="180">
        <v>63.913600000000002</v>
      </c>
      <c r="G50" s="179">
        <f t="shared" si="16"/>
        <v>0.41729512317747464</v>
      </c>
      <c r="H50" s="44">
        <v>114.40510856854607</v>
      </c>
      <c r="I50" s="180">
        <v>99.790999999999997</v>
      </c>
      <c r="J50" s="179">
        <f t="shared" si="17"/>
        <v>0.42366911542719432</v>
      </c>
      <c r="K50" s="44">
        <v>114.2151725348165</v>
      </c>
      <c r="L50" s="6">
        <v>234.309</v>
      </c>
      <c r="M50" s="179">
        <f t="shared" si="18"/>
        <v>0.42302054671226053</v>
      </c>
      <c r="N50" s="44">
        <v>114.0473235049253</v>
      </c>
      <c r="O50" s="6">
        <v>530.14099999999996</v>
      </c>
      <c r="P50" s="179">
        <f t="shared" si="19"/>
        <v>0.42051746378717336</v>
      </c>
    </row>
    <row r="51" spans="1:16" ht="15" customHeight="1" x14ac:dyDescent="0.25">
      <c r="A51" s="12">
        <v>38322</v>
      </c>
      <c r="B51" s="69">
        <v>115.02706359945873</v>
      </c>
      <c r="C51" s="6">
        <v>34.002000000000002</v>
      </c>
      <c r="D51" s="179">
        <f t="shared" si="15"/>
        <v>0.59465696281175706</v>
      </c>
      <c r="E51" s="44">
        <v>115.81142274167277</v>
      </c>
      <c r="F51" s="180">
        <v>64.704999999999998</v>
      </c>
      <c r="G51" s="179">
        <f t="shared" si="16"/>
        <v>1.2382341160566801</v>
      </c>
      <c r="H51" s="44">
        <v>116.0984110242359</v>
      </c>
      <c r="I51" s="180">
        <v>101.268</v>
      </c>
      <c r="J51" s="179">
        <f t="shared" si="17"/>
        <v>1.4800933951959694</v>
      </c>
      <c r="K51" s="44">
        <v>116.22543834421171</v>
      </c>
      <c r="L51" s="6">
        <v>238.43299999999999</v>
      </c>
      <c r="M51" s="179">
        <f t="shared" si="18"/>
        <v>1.7600689687549353</v>
      </c>
      <c r="N51" s="44">
        <v>116.19923285926646</v>
      </c>
      <c r="O51" s="6">
        <v>540.14400000000001</v>
      </c>
      <c r="P51" s="179">
        <f t="shared" si="19"/>
        <v>1.886856515530777</v>
      </c>
    </row>
    <row r="52" spans="1:16" ht="25.5" customHeight="1" x14ac:dyDescent="0.25">
      <c r="A52" s="188" t="s">
        <v>69</v>
      </c>
      <c r="B52" s="69"/>
      <c r="C52" s="4"/>
      <c r="D52" s="186">
        <f>((D40/100)+1)*((D41/100)+1)*((D42/100)+1)*((D43/100)+1)*((D44/100)+1)*((D45/100)+1)*((D46/100)+1)*((D47/100)+1)*((D48/100)+1)*((D49/100)+1)*((D50/100)+1)*((D51/100)+1)-1</f>
        <v>0.13768528122595169</v>
      </c>
      <c r="E52" s="187"/>
      <c r="F52" s="187"/>
      <c r="G52" s="186">
        <f>((G40/100)+1)*((G41/100)+1)*((G42/100)+1)*((G43/100)+1)*((G44/100)+1)*((G45/100)+1)*((G46/100)+1)*((G47/100)+1)*((G48/100)+1)*((G49/100)+1)*((G50/100)+1)*((G51/100)+1)-1</f>
        <v>0.14335948543963739</v>
      </c>
      <c r="H52" s="187"/>
      <c r="I52" s="187"/>
      <c r="J52" s="186">
        <f>((J40/100)+1)*((J41/100)+1)*((J42/100)+1)*((J43/100)+1)*((J44/100)+1)*((J45/100)+1)*((J46/100)+1)*((J47/100)+1)*((J48/100)+1)*((J49/100)+1)*((J50/100)+1)*((J51/100)+1)-1</f>
        <v>0.14543603664743809</v>
      </c>
      <c r="K52" s="187"/>
      <c r="L52" s="187"/>
      <c r="M52" s="186">
        <f>((M40/100)+1)*((M41/100)+1)*((M42/100)+1)*((M43/100)+1)*((M44/100)+1)*((M45/100)+1)*((M46/100)+1)*((M47/100)+1)*((M48/100)+1)*((M49/100)+1)*((M50/100)+1)*((M51/100)+1)-1</f>
        <v>0.14569558699162011</v>
      </c>
      <c r="N52" s="187"/>
      <c r="O52" s="187"/>
      <c r="P52" s="186">
        <f>((P40/100)+1)*((P41/100)+1)*((P42/100)+1)*((P43/100)+1)*((P44/100)+1)*((P45/100)+1)*((P46/100)+1)*((P47/100)+1)*((P48/100)+1)*((P49/100)+1)*((P50/100)+1)*((P51/100)+1)-1</f>
        <v>0.14495263491471322</v>
      </c>
    </row>
    <row r="53" spans="1:16" ht="15" customHeight="1" x14ac:dyDescent="0.25">
      <c r="A53" s="12">
        <v>38353</v>
      </c>
      <c r="B53" s="69">
        <v>115.50067658998648</v>
      </c>
      <c r="C53" s="6">
        <v>34.142000000000003</v>
      </c>
      <c r="D53" s="179">
        <f>((C53/C51)-1)*100</f>
        <v>0.41174048585377321</v>
      </c>
      <c r="E53" s="44">
        <v>116.40027921461939</v>
      </c>
      <c r="F53" s="180">
        <v>65.034000000000006</v>
      </c>
      <c r="G53" s="179">
        <f>((F53/F51)-1)*100</f>
        <v>0.50846147902017247</v>
      </c>
      <c r="H53" s="44">
        <v>116.73124985669409</v>
      </c>
      <c r="I53" s="180">
        <v>101.82</v>
      </c>
      <c r="J53" s="179">
        <f>((I53/I51)-1)*100</f>
        <v>0.54508828060195746</v>
      </c>
      <c r="K53" s="44">
        <v>116.90836327121528</v>
      </c>
      <c r="L53" s="6">
        <v>239.834</v>
      </c>
      <c r="M53" s="179">
        <f>((L53/L51)-1)*100</f>
        <v>0.58758644986223185</v>
      </c>
      <c r="N53" s="44">
        <v>116.90463231671768</v>
      </c>
      <c r="O53" s="6">
        <v>543.423</v>
      </c>
      <c r="P53" s="179">
        <f>((O53/O51)-1)*100</f>
        <v>0.60706033946502647</v>
      </c>
    </row>
    <row r="54" spans="1:16" ht="15" customHeight="1" x14ac:dyDescent="0.25">
      <c r="A54" s="12">
        <v>38384</v>
      </c>
      <c r="B54" s="69">
        <v>116.07577807848443</v>
      </c>
      <c r="C54" s="6">
        <v>34.311999999999998</v>
      </c>
      <c r="D54" s="179">
        <f t="shared" ref="D54:D61" si="20">((C54/C53)-1)*100</f>
        <v>0.49792044988574702</v>
      </c>
      <c r="E54" s="44">
        <v>117.15738039412216</v>
      </c>
      <c r="F54" s="180">
        <v>65.456999999999994</v>
      </c>
      <c r="G54" s="179">
        <f t="shared" ref="G54:G61" si="21">((F54/F53)-1)*100</f>
        <v>0.65042900636587131</v>
      </c>
      <c r="H54" s="44">
        <v>117.54866668195262</v>
      </c>
      <c r="I54" s="180">
        <v>102.533</v>
      </c>
      <c r="J54" s="179">
        <f t="shared" ref="J54:J61" si="22">((I54/I53)-1)*100</f>
        <v>0.70025535258300131</v>
      </c>
      <c r="K54" s="44">
        <v>117.81551765319503</v>
      </c>
      <c r="L54" s="6">
        <v>241.69499999999999</v>
      </c>
      <c r="M54" s="179">
        <f t="shared" ref="M54:M61" si="23">((L54/L53)-1)*100</f>
        <v>0.77595336774602952</v>
      </c>
      <c r="N54" s="44">
        <v>117.85807251050355</v>
      </c>
      <c r="O54" s="6">
        <v>547.85500000000002</v>
      </c>
      <c r="P54" s="179">
        <f t="shared" ref="P54:P61" si="24">((O54/O53)-1)*100</f>
        <v>0.81557092725188518</v>
      </c>
    </row>
    <row r="55" spans="1:16" ht="15" customHeight="1" x14ac:dyDescent="0.25">
      <c r="A55" s="12">
        <v>38412</v>
      </c>
      <c r="B55" s="69">
        <v>117.18538565629228</v>
      </c>
      <c r="C55" s="6">
        <v>34.64</v>
      </c>
      <c r="D55" s="179">
        <f t="shared" si="20"/>
        <v>0.95593378409886132</v>
      </c>
      <c r="E55" s="44">
        <v>118.00755311342199</v>
      </c>
      <c r="F55" s="180">
        <v>65.932000000000002</v>
      </c>
      <c r="G55" s="179">
        <f t="shared" si="21"/>
        <v>0.72566723192326599</v>
      </c>
      <c r="H55" s="44">
        <v>118.29271088895513</v>
      </c>
      <c r="I55" s="180">
        <v>103.182</v>
      </c>
      <c r="J55" s="179">
        <f t="shared" si="22"/>
        <v>0.63296694722674296</v>
      </c>
      <c r="K55" s="44">
        <v>118.45554651055099</v>
      </c>
      <c r="L55" s="6">
        <v>243.00800000000001</v>
      </c>
      <c r="M55" s="179">
        <f t="shared" si="23"/>
        <v>0.54324665384060111</v>
      </c>
      <c r="N55" s="44">
        <v>118.45655414838987</v>
      </c>
      <c r="O55" s="6">
        <v>550.63699999999994</v>
      </c>
      <c r="P55" s="179">
        <f t="shared" si="24"/>
        <v>0.50779859634391133</v>
      </c>
    </row>
    <row r="56" spans="1:16" ht="15" customHeight="1" x14ac:dyDescent="0.25">
      <c r="A56" s="12">
        <v>38443</v>
      </c>
      <c r="B56" s="69">
        <v>116.70838971583221</v>
      </c>
      <c r="C56" s="6">
        <v>34.499000000000002</v>
      </c>
      <c r="D56" s="179">
        <f t="shared" si="20"/>
        <v>-0.40704387990762037</v>
      </c>
      <c r="E56" s="44">
        <v>117.72296898211951</v>
      </c>
      <c r="F56" s="180">
        <v>65.772999999999996</v>
      </c>
      <c r="G56" s="179">
        <f t="shared" si="21"/>
        <v>-0.24115755627011071</v>
      </c>
      <c r="H56" s="44">
        <v>118.10584000183432</v>
      </c>
      <c r="I56" s="180">
        <v>103.01900000000001</v>
      </c>
      <c r="J56" s="179">
        <f t="shared" si="22"/>
        <v>-0.15797328991490334</v>
      </c>
      <c r="K56" s="44">
        <v>118.31759665020694</v>
      </c>
      <c r="L56" s="6">
        <v>242.72499999999999</v>
      </c>
      <c r="M56" s="179">
        <f t="shared" si="23"/>
        <v>-0.11645707137214467</v>
      </c>
      <c r="N56" s="44">
        <v>118.32102451795552</v>
      </c>
      <c r="O56" s="6">
        <v>550.00699999999995</v>
      </c>
      <c r="P56" s="179">
        <f t="shared" si="24"/>
        <v>-0.11441294355446496</v>
      </c>
    </row>
    <row r="57" spans="1:16" ht="15" customHeight="1" x14ac:dyDescent="0.25">
      <c r="A57" s="12">
        <v>38473</v>
      </c>
      <c r="B57" s="69">
        <v>118.43707713125846</v>
      </c>
      <c r="C57" s="6">
        <v>35.01</v>
      </c>
      <c r="D57" s="179">
        <f t="shared" si="20"/>
        <v>1.4812023536914021</v>
      </c>
      <c r="E57" s="44">
        <v>119.14946931323942</v>
      </c>
      <c r="F57" s="180">
        <v>66.569999999999993</v>
      </c>
      <c r="G57" s="179">
        <f t="shared" si="21"/>
        <v>1.2117434205525024</v>
      </c>
      <c r="H57" s="44">
        <v>119.4024717400775</v>
      </c>
      <c r="I57" s="180">
        <v>104.15</v>
      </c>
      <c r="J57" s="179">
        <f t="shared" si="22"/>
        <v>1.0978557353497953</v>
      </c>
      <c r="K57" s="44">
        <v>119.06681550302953</v>
      </c>
      <c r="L57" s="6">
        <v>244.262</v>
      </c>
      <c r="M57" s="179">
        <f t="shared" si="23"/>
        <v>0.63322690287361816</v>
      </c>
      <c r="N57" s="44">
        <v>119.47087511267245</v>
      </c>
      <c r="O57" s="6">
        <v>555.35199999999998</v>
      </c>
      <c r="P57" s="179">
        <f t="shared" si="24"/>
        <v>0.97180581338056626</v>
      </c>
    </row>
    <row r="58" spans="1:16" ht="15" customHeight="1" x14ac:dyDescent="0.25">
      <c r="A58" s="12">
        <v>38504</v>
      </c>
      <c r="B58" s="69">
        <v>118.32543978349119</v>
      </c>
      <c r="C58" s="6">
        <v>34.976999999999997</v>
      </c>
      <c r="D58" s="179">
        <f t="shared" si="20"/>
        <v>-9.4258783204803631E-2</v>
      </c>
      <c r="E58" s="44">
        <v>119.3016054840615</v>
      </c>
      <c r="F58" s="180">
        <v>66.655000000000001</v>
      </c>
      <c r="G58" s="179">
        <f t="shared" si="21"/>
        <v>0.12768514345802284</v>
      </c>
      <c r="H58" s="44">
        <v>119.63634696076856</v>
      </c>
      <c r="I58" s="180">
        <v>104.354</v>
      </c>
      <c r="J58" s="179">
        <f t="shared" si="22"/>
        <v>0.19587133941429968</v>
      </c>
      <c r="K58" s="44">
        <v>119.87891609431287</v>
      </c>
      <c r="L58" s="6">
        <v>245.928</v>
      </c>
      <c r="M58" s="179">
        <f t="shared" si="23"/>
        <v>0.68205451523364324</v>
      </c>
      <c r="N58" s="44">
        <v>119.92264054745365</v>
      </c>
      <c r="O58" s="6">
        <v>557.452</v>
      </c>
      <c r="P58" s="179">
        <f t="shared" si="24"/>
        <v>0.37813854996471274</v>
      </c>
    </row>
    <row r="59" spans="1:16" ht="15" customHeight="1" x14ac:dyDescent="0.25">
      <c r="A59" s="12">
        <v>38534</v>
      </c>
      <c r="B59" s="69">
        <v>119.75981055480381</v>
      </c>
      <c r="C59" s="6">
        <v>35.401000000000003</v>
      </c>
      <c r="D59" s="179">
        <f t="shared" si="20"/>
        <v>1.2122251765446013</v>
      </c>
      <c r="E59" s="44">
        <v>120.1213509691969</v>
      </c>
      <c r="F59" s="180">
        <v>67.113</v>
      </c>
      <c r="G59" s="179">
        <f t="shared" si="21"/>
        <v>0.68712024604304922</v>
      </c>
      <c r="H59" s="44">
        <v>120.19810606929127</v>
      </c>
      <c r="I59" s="180">
        <v>104.84399999999999</v>
      </c>
      <c r="J59" s="179">
        <f t="shared" si="22"/>
        <v>0.46955555129655213</v>
      </c>
      <c r="K59" s="44">
        <v>120.21233554475572</v>
      </c>
      <c r="L59" s="6">
        <v>246.61199999999999</v>
      </c>
      <c r="M59" s="179">
        <f t="shared" si="23"/>
        <v>0.27813018444422521</v>
      </c>
      <c r="N59" s="44">
        <v>120.17605944372616</v>
      </c>
      <c r="O59" s="6">
        <v>558.63</v>
      </c>
      <c r="P59" s="179">
        <f t="shared" si="24"/>
        <v>0.21131864268133516</v>
      </c>
    </row>
    <row r="60" spans="1:16" ht="15" customHeight="1" x14ac:dyDescent="0.25">
      <c r="A60" s="12">
        <v>38565</v>
      </c>
      <c r="B60" s="69">
        <v>117.78078484438433</v>
      </c>
      <c r="C60" s="6">
        <v>34.816000000000003</v>
      </c>
      <c r="D60" s="179">
        <f t="shared" si="20"/>
        <v>-1.6524956922120859</v>
      </c>
      <c r="E60" s="44">
        <v>117.75160637898014</v>
      </c>
      <c r="F60" s="180">
        <v>65.789000000000001</v>
      </c>
      <c r="G60" s="179">
        <f t="shared" si="21"/>
        <v>-1.9727921565121487</v>
      </c>
      <c r="H60" s="44">
        <v>117.70114415426593</v>
      </c>
      <c r="I60" s="180">
        <v>102.666</v>
      </c>
      <c r="J60" s="179">
        <f t="shared" si="22"/>
        <v>-2.077372095685015</v>
      </c>
      <c r="K60" s="44">
        <v>117.52109462970456</v>
      </c>
      <c r="L60" s="6">
        <v>241.09100000000001</v>
      </c>
      <c r="M60" s="179">
        <f t="shared" si="23"/>
        <v>-2.2387393962986391</v>
      </c>
      <c r="N60" s="44">
        <v>117.38178266640564</v>
      </c>
      <c r="O60" s="6">
        <v>545.64099999999996</v>
      </c>
      <c r="P60" s="179">
        <f t="shared" si="24"/>
        <v>-2.3251526054812732</v>
      </c>
    </row>
    <row r="61" spans="1:16" ht="15" customHeight="1" x14ac:dyDescent="0.25">
      <c r="A61" s="12">
        <v>38596</v>
      </c>
      <c r="B61" s="69">
        <v>120.09100135317998</v>
      </c>
      <c r="C61" s="6">
        <v>35.498899999999999</v>
      </c>
      <c r="D61" s="179">
        <f t="shared" si="20"/>
        <v>1.961454503676463</v>
      </c>
      <c r="E61" s="44">
        <v>121.08070376402785</v>
      </c>
      <c r="F61" s="180">
        <v>67.649000000000001</v>
      </c>
      <c r="G61" s="179">
        <f t="shared" si="21"/>
        <v>2.8272203559865705</v>
      </c>
      <c r="H61" s="44">
        <v>121.35372480682365</v>
      </c>
      <c r="I61" s="180">
        <v>105.852</v>
      </c>
      <c r="J61" s="179">
        <f t="shared" si="22"/>
        <v>3.1032669043305594</v>
      </c>
      <c r="K61" s="44">
        <v>121.69712450096759</v>
      </c>
      <c r="L61" s="6">
        <v>249.65799999999999</v>
      </c>
      <c r="M61" s="179">
        <f t="shared" si="23"/>
        <v>3.5534300326432566</v>
      </c>
      <c r="N61" s="44">
        <v>121.8400621285036</v>
      </c>
      <c r="O61" s="6">
        <v>566.36500000000001</v>
      </c>
      <c r="P61" s="179">
        <f t="shared" si="24"/>
        <v>3.7981016822416391</v>
      </c>
    </row>
    <row r="62" spans="1:16" ht="15" customHeight="1" x14ac:dyDescent="0.25">
      <c r="A62" s="73" t="s">
        <v>47</v>
      </c>
      <c r="B62" s="189">
        <v>1.0103571936815141</v>
      </c>
      <c r="C62" s="6">
        <v>35.134999999999998</v>
      </c>
      <c r="D62" s="179"/>
      <c r="E62" s="190">
        <v>1.0128005509476901</v>
      </c>
      <c r="F62" s="180">
        <v>66.793999999999997</v>
      </c>
      <c r="G62" s="179"/>
      <c r="H62" s="190">
        <v>1.0134032857197566</v>
      </c>
      <c r="I62" s="180">
        <v>104.452</v>
      </c>
      <c r="J62" s="179"/>
      <c r="K62" s="190">
        <v>1.0129099790648988</v>
      </c>
      <c r="L62" s="6">
        <v>246.476</v>
      </c>
      <c r="M62" s="179"/>
      <c r="N62" s="190">
        <v>1.0121559145261572</v>
      </c>
      <c r="O62" s="6">
        <v>559.56299999999999</v>
      </c>
      <c r="P62" s="179"/>
    </row>
    <row r="63" spans="1:16" ht="15" customHeight="1" x14ac:dyDescent="0.25">
      <c r="A63" s="12">
        <v>38626</v>
      </c>
      <c r="B63" s="69">
        <v>117.04215623557542</v>
      </c>
      <c r="C63" s="6">
        <v>34.243000000000002</v>
      </c>
      <c r="D63" s="179">
        <f>((C63/C62)-1)*100</f>
        <v>-2.5387789953038142</v>
      </c>
      <c r="E63" s="44">
        <v>119.00510706657282</v>
      </c>
      <c r="F63" s="180">
        <v>65.649000000000001</v>
      </c>
      <c r="G63" s="179">
        <f>((F63/F62)-1)*100</f>
        <v>-1.7142258286672374</v>
      </c>
      <c r="H63" s="44">
        <v>119.68187544063613</v>
      </c>
      <c r="I63" s="180">
        <v>103.01300000000001</v>
      </c>
      <c r="J63" s="179">
        <f>((I63/I62)-1)*100</f>
        <v>-1.377666296480673</v>
      </c>
      <c r="K63" s="44">
        <v>120.41634121596009</v>
      </c>
      <c r="L63" s="6">
        <v>243.88200000000001</v>
      </c>
      <c r="M63" s="179">
        <f>((L63/L62)-1)*100</f>
        <v>-1.0524351255294606</v>
      </c>
      <c r="N63" s="44">
        <v>120.71499202733898</v>
      </c>
      <c r="O63" s="6">
        <v>554.39599999999996</v>
      </c>
      <c r="P63" s="179">
        <f>((O63/O62)-1)*100</f>
        <v>-0.92339915255298388</v>
      </c>
    </row>
    <row r="64" spans="1:16" ht="15" customHeight="1" x14ac:dyDescent="0.25">
      <c r="A64" s="73" t="s">
        <v>48</v>
      </c>
      <c r="B64" s="189">
        <v>0.99682696786213332</v>
      </c>
      <c r="C64" s="6">
        <v>34.351999999999997</v>
      </c>
      <c r="D64" s="179"/>
      <c r="E64" s="190">
        <v>0.99632726776039204</v>
      </c>
      <c r="F64" s="180">
        <v>65.891000000000005</v>
      </c>
      <c r="G64" s="179"/>
      <c r="H64" s="190">
        <v>0.99618017948321214</v>
      </c>
      <c r="I64" s="180">
        <v>103.408</v>
      </c>
      <c r="J64" s="179"/>
      <c r="K64" s="190">
        <v>0.99589199960798402</v>
      </c>
      <c r="L64" s="6">
        <v>244.88800000000001</v>
      </c>
      <c r="M64" s="179"/>
      <c r="N64" s="190">
        <v>0.99572181372108803</v>
      </c>
      <c r="O64" s="6">
        <v>556.77800000000002</v>
      </c>
      <c r="P64" s="179"/>
    </row>
    <row r="65" spans="1:16" ht="15" customHeight="1" x14ac:dyDescent="0.25">
      <c r="A65" s="12">
        <v>38657</v>
      </c>
      <c r="B65" s="69">
        <v>118.66736316746787</v>
      </c>
      <c r="C65" s="6">
        <v>34.829000000000001</v>
      </c>
      <c r="D65" s="179">
        <f>((C65/C64)-1)*100</f>
        <v>1.3885654401490477</v>
      </c>
      <c r="E65" s="44">
        <v>120.48610125082544</v>
      </c>
      <c r="F65" s="180">
        <v>66.710999999999999</v>
      </c>
      <c r="G65" s="179">
        <f>((F65/F64)-1)*100</f>
        <v>1.2444795192059432</v>
      </c>
      <c r="H65" s="44">
        <v>121.09734555575196</v>
      </c>
      <c r="I65" s="180">
        <v>104.631</v>
      </c>
      <c r="J65" s="179">
        <f>((I65/I64)-1)*100</f>
        <v>1.1826937954510175</v>
      </c>
      <c r="K65" s="44">
        <v>121.77840577268891</v>
      </c>
      <c r="L65" s="6">
        <v>247.65799999999999</v>
      </c>
      <c r="M65" s="179">
        <f>((L65/L64)-1)*100</f>
        <v>1.1311293325928506</v>
      </c>
      <c r="N65" s="44">
        <v>122.05899670348903</v>
      </c>
      <c r="O65" s="6">
        <v>562.97699999999998</v>
      </c>
      <c r="P65" s="179">
        <f>((O65/O64)-1)*100</f>
        <v>1.1133701403431839</v>
      </c>
    </row>
    <row r="66" spans="1:16" ht="15" customHeight="1" x14ac:dyDescent="0.25">
      <c r="A66" s="73" t="s">
        <v>50</v>
      </c>
      <c r="B66" s="189">
        <v>1.0017544868844914</v>
      </c>
      <c r="C66" s="6">
        <v>34.768000000000001</v>
      </c>
      <c r="D66" s="179"/>
      <c r="E66" s="190">
        <v>1.0020277577505408</v>
      </c>
      <c r="F66" s="180">
        <v>66.575999999999993</v>
      </c>
      <c r="G66" s="179"/>
      <c r="H66" s="190">
        <v>1.0020974600620618</v>
      </c>
      <c r="I66" s="180">
        <v>104.41200000000001</v>
      </c>
      <c r="J66" s="179"/>
      <c r="K66" s="190">
        <v>1.0022581950627276</v>
      </c>
      <c r="L66" s="6">
        <v>247.1</v>
      </c>
      <c r="M66" s="179"/>
      <c r="N66" s="190">
        <v>1.0023519734499409</v>
      </c>
      <c r="O66" s="6">
        <v>561.65599999999995</v>
      </c>
      <c r="P66" s="179"/>
    </row>
    <row r="67" spans="1:16" ht="15" customHeight="1" x14ac:dyDescent="0.25">
      <c r="A67" s="12">
        <v>38687</v>
      </c>
      <c r="B67" s="69">
        <v>118.65712380686323</v>
      </c>
      <c r="C67" s="6">
        <v>34.765000000000001</v>
      </c>
      <c r="D67" s="179">
        <f>((C67/C66)-1)*100</f>
        <v>-8.6286240220889709E-3</v>
      </c>
      <c r="E67" s="44">
        <v>120.44809644239196</v>
      </c>
      <c r="F67" s="180">
        <v>66.555000000000007</v>
      </c>
      <c r="G67" s="179">
        <f>((F67/F66)-1)*100</f>
        <v>-3.1542898341729853E-2</v>
      </c>
      <c r="H67" s="44">
        <v>121.05327304367366</v>
      </c>
      <c r="I67" s="180">
        <v>104.374</v>
      </c>
      <c r="J67" s="179">
        <f>((I67/I66)-1)*100</f>
        <v>-3.6394284181906489E-2</v>
      </c>
      <c r="K67" s="44">
        <v>121.71581630472805</v>
      </c>
      <c r="L67" s="6">
        <v>246.97300000000001</v>
      </c>
      <c r="M67" s="179">
        <f>((L67/L66)-1)*100</f>
        <v>-5.1396195872110972E-2</v>
      </c>
      <c r="N67" s="44">
        <v>121.98489063522682</v>
      </c>
      <c r="O67" s="6">
        <v>561.31500000000005</v>
      </c>
      <c r="P67" s="179">
        <f>((O67/O66)-1)*100</f>
        <v>-6.0713319184679815E-2</v>
      </c>
    </row>
    <row r="68" spans="1:16" ht="15" customHeight="1" x14ac:dyDescent="0.25">
      <c r="A68" s="26" t="s">
        <v>42</v>
      </c>
      <c r="B68" s="69"/>
      <c r="C68" s="4"/>
      <c r="D68" s="186">
        <f>((D53/100)+1)*((D54/100)+1)*((D55/100)+1)*((D56/100)+1)*((D57/100)+1)*((D58/100)+1)*((D59/100)+1)*((D60/100)+1)*((D61/100)+1)*((D63/100)+1)*((D65/100)+1)*((D67/100)+1)-1</f>
        <v>3.155831413766097E-2</v>
      </c>
      <c r="E68" s="186"/>
      <c r="F68" s="186"/>
      <c r="G68" s="186">
        <f>((G53/100)+1)*((G54/100)+1)*((G55/100)+1)*((G56/100)+1)*((G57/100)+1)*((G58/100)+1)*((G59/100)+1)*((G60/100)+1)*((G61/100)+1)*((G63/100)+1)*((G65/100)+1)*((G67/100)+1)-1</f>
        <v>4.0036410838865777E-2</v>
      </c>
      <c r="H68" s="186"/>
      <c r="I68" s="186"/>
      <c r="J68" s="186">
        <f>((J53/100)+1)*((J54/100)+1)*((J55/100)+1)*((J56/100)+1)*((J57/100)+1)*((J58/100)+1)*((J59/100)+1)*((J60/100)+1)*((J61/100)+1)*((J63/100)+1)*((J65/100)+1)*((J67/100)+1)-1</f>
        <v>4.2678120878014925E-2</v>
      </c>
      <c r="K68" s="186"/>
      <c r="L68" s="186"/>
      <c r="M68" s="186">
        <f>((M53/100)+1)*((M54/100)+1)*((M55/100)+1)*((M56/100)+1)*((M57/100)+1)*((M58/100)+1)*((M59/100)+1)*((M60/100)+1)*((M61/100)+1)*((M63/100)+1)*((M65/100)+1)*((M67/100)+1)-1</f>
        <v>4.7239038533510191E-2</v>
      </c>
      <c r="N68" s="186"/>
      <c r="O68" s="186"/>
      <c r="P68" s="186">
        <f>((P53/100)+1)*((P54/100)+1)*((P55/100)+1)*((P56/100)+1)*((P57/100)+1)*((P58/100)+1)*((P59/100)+1)*((P60/100)+1)*((P61/100)+1)*((P63/100)+1)*((P65/100)+1)*((P67/100)+1)-1</f>
        <v>4.9790843137214269E-2</v>
      </c>
    </row>
    <row r="69" spans="1:16" ht="15" customHeight="1" x14ac:dyDescent="0.25">
      <c r="A69" s="12">
        <v>38718</v>
      </c>
      <c r="B69" s="69">
        <v>118.45916283517337</v>
      </c>
      <c r="C69" s="6">
        <v>34.707000000000001</v>
      </c>
      <c r="D69" s="179">
        <f>((C69/C67)-1)*100</f>
        <v>-0.16683445994534196</v>
      </c>
      <c r="E69" s="44">
        <v>120.09157514423026</v>
      </c>
      <c r="F69" s="180">
        <v>66.358000000000004</v>
      </c>
      <c r="G69" s="179">
        <f>((F69/F67)-1)*100</f>
        <v>-0.29599579295319645</v>
      </c>
      <c r="H69" s="44">
        <v>120.63922339072761</v>
      </c>
      <c r="I69" s="180">
        <v>104.017</v>
      </c>
      <c r="J69" s="179">
        <f>((I69/I67)-1)*100</f>
        <v>-0.3420392051660337</v>
      </c>
      <c r="K69" s="44">
        <v>121.22988547473261</v>
      </c>
      <c r="L69" s="6">
        <v>245.98699999999999</v>
      </c>
      <c r="M69" s="179">
        <f>((L69/L67)-1)*100</f>
        <v>-0.39923392435611271</v>
      </c>
      <c r="N69" s="44">
        <v>121.46506155814983</v>
      </c>
      <c r="O69" s="6">
        <v>558.923</v>
      </c>
      <c r="P69" s="179">
        <f>((O69/O67)-1)*100</f>
        <v>-0.42614218397870607</v>
      </c>
    </row>
    <row r="70" spans="1:16" ht="15" customHeight="1" x14ac:dyDescent="0.25">
      <c r="A70" s="12">
        <v>38749</v>
      </c>
      <c r="B70" s="69">
        <v>118.70149436948336</v>
      </c>
      <c r="C70" s="6">
        <v>34.777999999999999</v>
      </c>
      <c r="D70" s="179">
        <f t="shared" ref="D70:D80" si="25">((C70/C69)-1)*100</f>
        <v>0.20456968334916503</v>
      </c>
      <c r="E70" s="51">
        <v>120.27074066970236</v>
      </c>
      <c r="F70" s="180">
        <v>66.456999999999994</v>
      </c>
      <c r="G70" s="179">
        <f t="shared" ref="G70:G80" si="26">((F70/F69)-1)*100</f>
        <v>0.14919075318724495</v>
      </c>
      <c r="H70" s="51">
        <v>120.80391540954651</v>
      </c>
      <c r="I70" s="180">
        <v>104.15900000000001</v>
      </c>
      <c r="J70" s="179">
        <f t="shared" ref="J70:J80" si="27">((I70/I69)-1)*100</f>
        <v>0.1365161463991571</v>
      </c>
      <c r="K70" s="51">
        <v>121.35161459745967</v>
      </c>
      <c r="L70" s="6">
        <v>246.23400000000001</v>
      </c>
      <c r="M70" s="179">
        <f t="shared" ref="M70:M80" si="28">((L70/L69)-1)*100</f>
        <v>0.10041181038022984</v>
      </c>
      <c r="N70" s="51">
        <v>121.5580744532121</v>
      </c>
      <c r="O70" s="6">
        <v>559.351</v>
      </c>
      <c r="P70" s="179">
        <f t="shared" ref="P70:P80" si="29">((O70/O69)-1)*100</f>
        <v>7.6575843184123471E-2</v>
      </c>
    </row>
    <row r="71" spans="1:16" ht="15" customHeight="1" x14ac:dyDescent="0.25">
      <c r="A71" s="12">
        <v>38777</v>
      </c>
      <c r="B71" s="69">
        <v>118.26120186348349</v>
      </c>
      <c r="C71" s="6">
        <v>34.649000000000001</v>
      </c>
      <c r="D71" s="179">
        <f t="shared" si="25"/>
        <v>-0.37092414744953617</v>
      </c>
      <c r="E71" s="51">
        <v>119.68257101537473</v>
      </c>
      <c r="F71" s="180">
        <v>66.132000000000005</v>
      </c>
      <c r="G71" s="179">
        <f t="shared" si="26"/>
        <v>-0.48903802458730716</v>
      </c>
      <c r="H71" s="51">
        <v>120.16486398441127</v>
      </c>
      <c r="I71" s="180">
        <v>103.608</v>
      </c>
      <c r="J71" s="179">
        <f t="shared" si="27"/>
        <v>-0.5289989343215673</v>
      </c>
      <c r="K71" s="51">
        <v>120.63996741843999</v>
      </c>
      <c r="L71" s="6">
        <v>244.79</v>
      </c>
      <c r="M71" s="179">
        <f t="shared" si="28"/>
        <v>-0.58643404241494057</v>
      </c>
      <c r="N71" s="51">
        <v>120.8098422155967</v>
      </c>
      <c r="O71" s="6">
        <v>555.90800000000002</v>
      </c>
      <c r="P71" s="179">
        <f t="shared" si="29"/>
        <v>-0.61553478942559803</v>
      </c>
    </row>
    <row r="72" spans="1:16" ht="15" customHeight="1" x14ac:dyDescent="0.25">
      <c r="A72" s="12">
        <v>38808</v>
      </c>
      <c r="B72" s="69">
        <v>116.62631728694136</v>
      </c>
      <c r="C72" s="6">
        <v>34.17</v>
      </c>
      <c r="D72" s="179">
        <f t="shared" si="25"/>
        <v>-1.3824352795174466</v>
      </c>
      <c r="E72" s="51">
        <v>117.94158883856485</v>
      </c>
      <c r="F72" s="180">
        <v>65.17</v>
      </c>
      <c r="G72" s="179">
        <f t="shared" si="26"/>
        <v>-1.4546664247263141</v>
      </c>
      <c r="H72" s="51">
        <v>118.39384488063359</v>
      </c>
      <c r="I72" s="180">
        <v>102.081</v>
      </c>
      <c r="J72" s="179">
        <f t="shared" si="27"/>
        <v>-1.4738244151030866</v>
      </c>
      <c r="K72" s="51">
        <v>118.81008793388317</v>
      </c>
      <c r="L72" s="6">
        <v>241.077</v>
      </c>
      <c r="M72" s="179">
        <f t="shared" si="28"/>
        <v>-1.5168103272192424</v>
      </c>
      <c r="N72" s="51">
        <v>118.9452379173858</v>
      </c>
      <c r="O72" s="6">
        <v>547.32799999999997</v>
      </c>
      <c r="P72" s="179">
        <f t="shared" si="29"/>
        <v>-1.5434208538103511</v>
      </c>
    </row>
    <row r="73" spans="1:16" ht="15" customHeight="1" x14ac:dyDescent="0.25">
      <c r="A73" s="12">
        <v>38838</v>
      </c>
      <c r="B73" s="69">
        <v>117.15876403838307</v>
      </c>
      <c r="C73" s="6">
        <v>34.326000000000001</v>
      </c>
      <c r="D73" s="179">
        <f t="shared" si="25"/>
        <v>0.45654082528534534</v>
      </c>
      <c r="E73" s="51">
        <v>118.28725162003127</v>
      </c>
      <c r="F73" s="180">
        <v>65.361000000000004</v>
      </c>
      <c r="G73" s="179">
        <f t="shared" si="26"/>
        <v>0.2930796378701972</v>
      </c>
      <c r="H73" s="51">
        <v>118.65943975605276</v>
      </c>
      <c r="I73" s="180">
        <v>102.31</v>
      </c>
      <c r="J73" s="179">
        <f t="shared" si="27"/>
        <v>0.22433165819299994</v>
      </c>
      <c r="K73" s="51">
        <v>119.00229181187326</v>
      </c>
      <c r="L73" s="6">
        <v>241.46700000000001</v>
      </c>
      <c r="M73" s="179">
        <f t="shared" si="28"/>
        <v>0.16177403899999554</v>
      </c>
      <c r="N73" s="51">
        <v>119.11148760131718</v>
      </c>
      <c r="O73" s="6">
        <v>548.09299999999996</v>
      </c>
      <c r="P73" s="179">
        <f t="shared" si="29"/>
        <v>0.13976993685687056</v>
      </c>
    </row>
    <row r="74" spans="1:16" ht="15" customHeight="1" x14ac:dyDescent="0.25">
      <c r="A74" s="12">
        <v>38869</v>
      </c>
      <c r="B74" s="69">
        <v>116.99493426870869</v>
      </c>
      <c r="C74" s="6">
        <v>34.277999999999999</v>
      </c>
      <c r="D74" s="179">
        <f t="shared" si="25"/>
        <v>-0.13983569306066368</v>
      </c>
      <c r="E74" s="51">
        <v>117.617643090489</v>
      </c>
      <c r="F74" s="180">
        <v>64.991</v>
      </c>
      <c r="G74" s="179">
        <f t="shared" si="26"/>
        <v>-0.56608681017733531</v>
      </c>
      <c r="H74" s="51">
        <v>117.81162380002036</v>
      </c>
      <c r="I74" s="180">
        <v>101.57899999999999</v>
      </c>
      <c r="J74" s="179">
        <f t="shared" si="27"/>
        <v>-0.71449516176327332</v>
      </c>
      <c r="K74" s="51">
        <v>117.91116518143726</v>
      </c>
      <c r="L74" s="6">
        <v>239.25299999999999</v>
      </c>
      <c r="M74" s="179">
        <f t="shared" si="28"/>
        <v>-0.91689547640051439</v>
      </c>
      <c r="N74" s="51">
        <v>117.89840820823872</v>
      </c>
      <c r="O74" s="6">
        <v>542.51099999999997</v>
      </c>
      <c r="P74" s="179">
        <f t="shared" si="29"/>
        <v>-1.0184403011897603</v>
      </c>
    </row>
    <row r="75" spans="1:16" ht="15" customHeight="1" x14ac:dyDescent="0.25">
      <c r="A75" s="12">
        <v>38899</v>
      </c>
      <c r="B75" s="69">
        <v>117.32600692825898</v>
      </c>
      <c r="C75" s="6">
        <v>34.375</v>
      </c>
      <c r="D75" s="179">
        <f t="shared" si="25"/>
        <v>0.28298033724254434</v>
      </c>
      <c r="E75" s="51">
        <v>117.89634501900119</v>
      </c>
      <c r="F75" s="180">
        <v>65.144999999999996</v>
      </c>
      <c r="G75" s="179">
        <f t="shared" si="26"/>
        <v>0.23695588619963015</v>
      </c>
      <c r="H75" s="51">
        <v>118.08417749313611</v>
      </c>
      <c r="I75" s="180">
        <v>101.81399999999999</v>
      </c>
      <c r="J75" s="179">
        <f t="shared" si="27"/>
        <v>0.23134703039013882</v>
      </c>
      <c r="K75" s="51">
        <v>118.14082417411258</v>
      </c>
      <c r="L75" s="6">
        <v>239.71899999999999</v>
      </c>
      <c r="M75" s="179">
        <f t="shared" si="28"/>
        <v>0.1947728973095364</v>
      </c>
      <c r="N75" s="51">
        <v>118.09790782895639</v>
      </c>
      <c r="O75" s="6">
        <v>543.42899999999997</v>
      </c>
      <c r="P75" s="179">
        <f t="shared" si="29"/>
        <v>0.16921315881153198</v>
      </c>
    </row>
    <row r="76" spans="1:16" ht="15" customHeight="1" x14ac:dyDescent="0.25">
      <c r="A76" s="12">
        <v>38930</v>
      </c>
      <c r="B76" s="69">
        <v>117.25774452422799</v>
      </c>
      <c r="C76" s="6">
        <v>34.354999999999997</v>
      </c>
      <c r="D76" s="179">
        <f t="shared" si="25"/>
        <v>-5.8181818181823886E-2</v>
      </c>
      <c r="E76" s="51">
        <v>117.66469666283521</v>
      </c>
      <c r="F76" s="180">
        <v>65.016999999999996</v>
      </c>
      <c r="G76" s="179">
        <f t="shared" si="26"/>
        <v>-0.19648476475554455</v>
      </c>
      <c r="H76" s="51">
        <v>117.7965463616778</v>
      </c>
      <c r="I76" s="180">
        <v>101.566</v>
      </c>
      <c r="J76" s="179">
        <f t="shared" si="27"/>
        <v>-0.24358143280883704</v>
      </c>
      <c r="K76" s="51">
        <v>117.77514397547506</v>
      </c>
      <c r="L76" s="6">
        <v>238.977</v>
      </c>
      <c r="M76" s="179">
        <f t="shared" si="28"/>
        <v>-0.30952907362369331</v>
      </c>
      <c r="N76" s="51">
        <v>117.6921716722245</v>
      </c>
      <c r="O76" s="6">
        <v>541.56200000000001</v>
      </c>
      <c r="P76" s="179">
        <f t="shared" si="29"/>
        <v>-0.34355914020045564</v>
      </c>
    </row>
    <row r="77" spans="1:16" ht="15" customHeight="1" x14ac:dyDescent="0.25">
      <c r="A77" s="12">
        <v>38961</v>
      </c>
      <c r="B77" s="69">
        <v>118.19635257965408</v>
      </c>
      <c r="C77" s="6">
        <v>34.630000000000003</v>
      </c>
      <c r="D77" s="179">
        <f t="shared" si="25"/>
        <v>0.80046572551304429</v>
      </c>
      <c r="E77" s="51">
        <v>118.88447003827166</v>
      </c>
      <c r="F77" s="180">
        <v>65.691000000000003</v>
      </c>
      <c r="G77" s="179">
        <f t="shared" si="26"/>
        <v>1.0366519525662587</v>
      </c>
      <c r="H77" s="51">
        <v>119.11872172402654</v>
      </c>
      <c r="I77" s="180">
        <v>102.706</v>
      </c>
      <c r="J77" s="179">
        <f t="shared" si="27"/>
        <v>1.1224228580430484</v>
      </c>
      <c r="K77" s="51">
        <v>119.22997948272304</v>
      </c>
      <c r="L77" s="6">
        <v>241.929</v>
      </c>
      <c r="M77" s="179">
        <f t="shared" si="28"/>
        <v>1.2352653184197537</v>
      </c>
      <c r="N77" s="51">
        <v>119.21297597046222</v>
      </c>
      <c r="O77" s="6">
        <v>548.55999999999995</v>
      </c>
      <c r="P77" s="179">
        <f t="shared" si="29"/>
        <v>1.2921881520490563</v>
      </c>
    </row>
    <row r="78" spans="1:16" ht="15" customHeight="1" x14ac:dyDescent="0.25">
      <c r="A78" s="12">
        <v>38991</v>
      </c>
      <c r="B78" s="69">
        <v>117.84480119889449</v>
      </c>
      <c r="C78" s="6">
        <v>34.527000000000001</v>
      </c>
      <c r="D78" s="179">
        <f t="shared" si="25"/>
        <v>-0.29742997401097648</v>
      </c>
      <c r="E78" s="51">
        <v>118.44289035933028</v>
      </c>
      <c r="F78" s="180">
        <v>65.447000000000003</v>
      </c>
      <c r="G78" s="179">
        <f t="shared" si="26"/>
        <v>-0.37143596535293977</v>
      </c>
      <c r="H78" s="51">
        <v>118.65132113540676</v>
      </c>
      <c r="I78" s="180">
        <v>102.303</v>
      </c>
      <c r="J78" s="179">
        <f t="shared" si="27"/>
        <v>-0.39238213931026555</v>
      </c>
      <c r="K78" s="51">
        <v>118.70807202941151</v>
      </c>
      <c r="L78" s="6">
        <v>240.87</v>
      </c>
      <c r="M78" s="179">
        <f t="shared" si="28"/>
        <v>-0.4377317312104001</v>
      </c>
      <c r="N78" s="51">
        <v>118.65663715887484</v>
      </c>
      <c r="O78" s="6">
        <v>546</v>
      </c>
      <c r="P78" s="179">
        <f t="shared" si="29"/>
        <v>-0.46667638909142495</v>
      </c>
    </row>
    <row r="79" spans="1:16" ht="15" customHeight="1" x14ac:dyDescent="0.25">
      <c r="A79" s="12">
        <v>39022</v>
      </c>
      <c r="B79" s="69">
        <v>118.19976569985562</v>
      </c>
      <c r="C79" s="6">
        <v>34.631</v>
      </c>
      <c r="D79" s="179">
        <f t="shared" si="25"/>
        <v>0.30121354302430348</v>
      </c>
      <c r="E79" s="51">
        <v>118.41755382037464</v>
      </c>
      <c r="F79" s="180">
        <v>65.433000000000007</v>
      </c>
      <c r="G79" s="179">
        <f t="shared" si="26"/>
        <v>-2.1391354836730603E-2</v>
      </c>
      <c r="H79" s="51">
        <v>118.4993869490316</v>
      </c>
      <c r="I79" s="180">
        <v>102.172</v>
      </c>
      <c r="J79" s="179">
        <f t="shared" si="27"/>
        <v>-0.12805098579709018</v>
      </c>
      <c r="K79" s="51">
        <v>118.36210504902937</v>
      </c>
      <c r="L79" s="6">
        <v>240.16800000000001</v>
      </c>
      <c r="M79" s="179">
        <f t="shared" si="28"/>
        <v>-0.29144351724996742</v>
      </c>
      <c r="N79" s="51">
        <v>118.20895827142562</v>
      </c>
      <c r="O79" s="6">
        <v>543.94000000000005</v>
      </c>
      <c r="P79" s="179">
        <f t="shared" si="29"/>
        <v>-0.37728937728936929</v>
      </c>
    </row>
    <row r="80" spans="1:16" ht="15" customHeight="1" x14ac:dyDescent="0.25">
      <c r="A80" s="12">
        <v>39052</v>
      </c>
      <c r="B80" s="69">
        <v>118.3226380271114</v>
      </c>
      <c r="C80" s="6">
        <v>34.667000000000002</v>
      </c>
      <c r="D80" s="179">
        <f t="shared" si="25"/>
        <v>0.10395310559903059</v>
      </c>
      <c r="E80" s="51">
        <v>118.38135876472369</v>
      </c>
      <c r="F80" s="180">
        <v>65.412999999999997</v>
      </c>
      <c r="G80" s="179">
        <f t="shared" si="26"/>
        <v>-3.0565616737743273E-2</v>
      </c>
      <c r="H80" s="51">
        <v>118.41356153077388</v>
      </c>
      <c r="I80" s="180">
        <v>102.098</v>
      </c>
      <c r="J80" s="179">
        <f t="shared" si="27"/>
        <v>-7.242688799279362E-2</v>
      </c>
      <c r="K80" s="51">
        <v>118.18665740655638</v>
      </c>
      <c r="L80" s="6">
        <v>239.81200000000001</v>
      </c>
      <c r="M80" s="179">
        <f t="shared" si="28"/>
        <v>-0.1482295726324856</v>
      </c>
      <c r="N80" s="51">
        <v>117.9831629490665</v>
      </c>
      <c r="O80" s="6">
        <v>542.90099999999995</v>
      </c>
      <c r="P80" s="179">
        <f t="shared" si="29"/>
        <v>-0.19101371474796736</v>
      </c>
    </row>
    <row r="81" spans="1:16" ht="15" customHeight="1" x14ac:dyDescent="0.25">
      <c r="A81" s="26" t="s">
        <v>51</v>
      </c>
      <c r="B81" s="69"/>
      <c r="C81" s="4"/>
      <c r="D81" s="186">
        <f>((D69/100)+1)*((D70/100)+1)*((D71/100)+1)*((D72/100)+1)*((D73/100)+1)*((D74/100)+1)*((D75/100)+1)*((D76/100)+1)*((D77/100)+1)*((D78/100)+1)*((D79/100)+1)*((D80/100)+1)-1</f>
        <v>-2.8189270818355094E-3</v>
      </c>
      <c r="E81" s="186"/>
      <c r="F81" s="186"/>
      <c r="G81" s="186">
        <f>((G69/100)+1)*((G70/100)+1)*((G71/100)+1)*((G72/100)+1)*((G73/100)+1)*((G74/100)+1)*((G75/100)+1)*((G76/100)+1)*((G77/100)+1)*((G78/100)+1)*((G79/100)+1)*((G80/100)+1)-1</f>
        <v>-1.715874089099223E-2</v>
      </c>
      <c r="H81" s="186"/>
      <c r="I81" s="186"/>
      <c r="J81" s="186">
        <f>((J69/100)+1)*((J70/100)+1)*((J71/100)+1)*((J72/100)+1)*((J73/100)+1)*((J74/100)+1)*((J75/100)+1)*((J76/100)+1)*((J77/100)+1)*((J78/100)+1)*((J79/100)+1)*((J80/100)+1)-1</f>
        <v>-2.1806196945599488E-2</v>
      </c>
      <c r="K81" s="186"/>
      <c r="L81" s="186"/>
      <c r="M81" s="186">
        <f>((M69/100)+1)*((M70/100)+1)*((M71/100)+1)*((M72/100)+1)*((M73/100)+1)*((M74/100)+1)*((M75/100)+1)*((M76/100)+1)*((M77/100)+1)*((M78/100)+1)*((M79/100)+1)*((M80/100)+1)-1</f>
        <v>-2.8995072335842309E-2</v>
      </c>
      <c r="N81" s="186"/>
      <c r="O81" s="186"/>
      <c r="P81" s="186">
        <f>((P69/100)+1)*((P70/100)+1)*((P71/100)+1)*((P72/100)+1)*((P73/100)+1)*((P74/100)+1)*((P75/100)+1)*((P76/100)+1)*((P77/100)+1)*((P78/100)+1)*((P79/100)+1)*((P80/100)+1)-1</f>
        <v>-3.280510943053383E-2</v>
      </c>
    </row>
    <row r="82" spans="1:16" ht="15" customHeight="1" x14ac:dyDescent="0.25">
      <c r="A82" s="12">
        <v>39083</v>
      </c>
      <c r="B82" s="69">
        <v>118.40455291194858</v>
      </c>
      <c r="C82" s="6">
        <v>34.691000000000003</v>
      </c>
      <c r="D82" s="179">
        <f>((C82/C80)-1)*100</f>
        <v>6.9230103556705558E-2</v>
      </c>
      <c r="E82" s="51">
        <v>118.73</v>
      </c>
      <c r="F82" s="180">
        <v>65.613</v>
      </c>
      <c r="G82" s="179">
        <f>((F82/F80)-1)*100</f>
        <v>0.30574962163485431</v>
      </c>
      <c r="H82" s="51">
        <v>118.86820428694995</v>
      </c>
      <c r="I82" s="180">
        <v>102.49</v>
      </c>
      <c r="J82" s="179">
        <f>((I82/I80)-1)*100</f>
        <v>0.38394483731316598</v>
      </c>
      <c r="K82" s="51">
        <v>118.76376187098299</v>
      </c>
      <c r="L82" s="180">
        <v>240.983</v>
      </c>
      <c r="M82" s="179">
        <f>((L82/L80)-1)*100</f>
        <v>0.48829916768133863</v>
      </c>
      <c r="N82" s="51">
        <v>118.61621566709543</v>
      </c>
      <c r="O82" s="180">
        <v>545.81399999999996</v>
      </c>
      <c r="P82" s="179">
        <f>((O82/O80)-1)*100</f>
        <v>0.53656191460320635</v>
      </c>
    </row>
    <row r="83" spans="1:16" ht="15" customHeight="1" x14ac:dyDescent="0.25">
      <c r="A83" s="12">
        <v>39114</v>
      </c>
      <c r="B83" s="69">
        <v>118.42503163315789</v>
      </c>
      <c r="C83" s="6">
        <v>34.697000000000003</v>
      </c>
      <c r="D83" s="179">
        <f>((C83/C82)-1)*100</f>
        <v>1.729555216050116E-2</v>
      </c>
      <c r="E83" s="180">
        <v>118.55266410619846</v>
      </c>
      <c r="F83" s="180">
        <v>65.515000000000001</v>
      </c>
      <c r="G83" s="179">
        <f>((F83/F82)-1)*100</f>
        <v>-0.14936064499413426</v>
      </c>
      <c r="H83" s="180">
        <v>118.63508389411479</v>
      </c>
      <c r="I83" s="180">
        <v>102.289</v>
      </c>
      <c r="J83" s="179">
        <f>((I83/I82)-1)*100</f>
        <v>-0.19611669431163214</v>
      </c>
      <c r="K83" s="180">
        <v>118.43750810885624</v>
      </c>
      <c r="L83" s="180">
        <v>240.321</v>
      </c>
      <c r="M83" s="179">
        <f>((L83/L82)-1)*100</f>
        <v>-0.27470817443554507</v>
      </c>
      <c r="N83" s="180">
        <v>118.24220820821186</v>
      </c>
      <c r="O83" s="180">
        <v>544.09299999999996</v>
      </c>
      <c r="P83" s="179">
        <f>((O83/O82)-1)*100</f>
        <v>-0.31530887811599406</v>
      </c>
    </row>
    <row r="84" spans="1:16" ht="15" customHeight="1" x14ac:dyDescent="0.25">
      <c r="A84" s="12">
        <v>39142</v>
      </c>
      <c r="B84" s="69">
        <v>119.2851379239483</v>
      </c>
      <c r="C84" s="6">
        <v>34.948999999999998</v>
      </c>
      <c r="D84" s="179">
        <f>((C84/C83)-1)*100</f>
        <v>0.7262875752946707</v>
      </c>
      <c r="E84" s="180">
        <v>119.58953621995639</v>
      </c>
      <c r="F84" s="180">
        <v>66.087999999999994</v>
      </c>
      <c r="G84" s="179">
        <f>((F84/F83)-1)*100</f>
        <v>0.87460886819810124</v>
      </c>
      <c r="H84" s="180">
        <v>119.72993787837549</v>
      </c>
      <c r="I84" s="180">
        <v>103.233</v>
      </c>
      <c r="J84" s="179">
        <f>((I84/I83)-1)*100</f>
        <v>0.92287538249469225</v>
      </c>
      <c r="K84" s="180">
        <v>119.62473667828725</v>
      </c>
      <c r="L84" s="180">
        <v>242.73</v>
      </c>
      <c r="M84" s="179">
        <f>((L84/L83)-1)*100</f>
        <v>1.0024092775912097</v>
      </c>
      <c r="N84" s="180">
        <v>119.479410104449</v>
      </c>
      <c r="O84" s="180">
        <v>549.78599999999994</v>
      </c>
      <c r="P84" s="179">
        <f>((O84/O83)-1)*100</f>
        <v>1.0463284769331782</v>
      </c>
    </row>
    <row r="85" spans="1:16" ht="15" customHeight="1" x14ac:dyDescent="0.25">
      <c r="A85" s="12">
        <v>39173</v>
      </c>
      <c r="B85" s="69">
        <v>119.63668930470789</v>
      </c>
      <c r="C85" s="82">
        <v>35.052</v>
      </c>
      <c r="D85" s="179">
        <f>((C85/C84)-1)*100</f>
        <v>0.29471515637071732</v>
      </c>
      <c r="E85" s="69">
        <v>120.15049670034898</v>
      </c>
      <c r="F85" s="38">
        <v>66.397999999999996</v>
      </c>
      <c r="G85" s="179">
        <f>((F85/F84)-1)*100</f>
        <v>0.46907154097566295</v>
      </c>
      <c r="H85" s="69">
        <v>120.36550989466244</v>
      </c>
      <c r="I85" s="82">
        <v>103.78100000000001</v>
      </c>
      <c r="J85" s="179">
        <f>((I85/I84)-1)*100</f>
        <v>0.5308380072263752</v>
      </c>
      <c r="K85" s="69">
        <v>120.35806839738785</v>
      </c>
      <c r="L85" s="82">
        <v>244.21799999999999</v>
      </c>
      <c r="M85" s="179">
        <f>((L85/L84)-1)*100</f>
        <v>0.61302681992336794</v>
      </c>
      <c r="N85" s="69">
        <v>120.26132691854724</v>
      </c>
      <c r="O85" s="82">
        <v>553.38400000000001</v>
      </c>
      <c r="P85" s="179">
        <f>((O85/O84)-1)*100</f>
        <v>0.65443645345644175</v>
      </c>
    </row>
    <row r="86" spans="1:16" ht="15" customHeight="1" x14ac:dyDescent="0.25">
      <c r="A86" s="12">
        <v>39203</v>
      </c>
      <c r="B86" s="69">
        <v>120.75243829859437</v>
      </c>
      <c r="C86" s="82">
        <v>35.378900000000002</v>
      </c>
      <c r="D86" s="179">
        <f>((C86/C85)-1)*100</f>
        <v>0.93261440146068519</v>
      </c>
      <c r="E86" s="69">
        <v>121.16813329827929</v>
      </c>
      <c r="F86" s="38">
        <v>66.960369999999998</v>
      </c>
      <c r="G86" s="179">
        <f>((F86/F85)-1)*100</f>
        <v>0.84696828217718512</v>
      </c>
      <c r="H86" s="69">
        <v>121.32982805696496</v>
      </c>
      <c r="I86" s="82">
        <v>104.61245</v>
      </c>
      <c r="J86" s="179">
        <f>((I86/I85)-1)*100</f>
        <v>0.80115820814985472</v>
      </c>
      <c r="K86" s="69">
        <v>121.29868953474849</v>
      </c>
      <c r="L86" s="82">
        <v>246.12661</v>
      </c>
      <c r="M86" s="179">
        <f>((L86/L85)-1)*100</f>
        <v>0.7815189707556458</v>
      </c>
      <c r="N86" s="69">
        <v>121.20206911860021</v>
      </c>
      <c r="O86" s="82">
        <v>557.71283700000004</v>
      </c>
      <c r="P86" s="179">
        <f>((O86/O85)-1)*100</f>
        <v>0.78224831220274904</v>
      </c>
    </row>
    <row r="87" spans="1:16" ht="15" customHeight="1" x14ac:dyDescent="0.25">
      <c r="A87" s="12">
        <v>39234</v>
      </c>
      <c r="B87" s="69">
        <v>120.7401851970708</v>
      </c>
      <c r="C87" s="82">
        <v>35.375309999999999</v>
      </c>
      <c r="D87" s="179">
        <f>((C87/C86)-1)*100</f>
        <v>-1.0147291182038831E-2</v>
      </c>
      <c r="E87" s="69">
        <v>121.02226547787785</v>
      </c>
      <c r="F87" s="38">
        <v>66.879760000000005</v>
      </c>
      <c r="G87" s="179">
        <f>((F87/F86)-1)*100</f>
        <v>-0.1203846394516539</v>
      </c>
      <c r="H87" s="69">
        <v>121.13356620186264</v>
      </c>
      <c r="I87" s="82">
        <v>104.44323</v>
      </c>
      <c r="J87" s="179">
        <f>((I87/I86)-1)*100</f>
        <v>-0.16175894934110646</v>
      </c>
      <c r="K87" s="69">
        <v>121.042388127601</v>
      </c>
      <c r="L87" s="82">
        <v>245.60655</v>
      </c>
      <c r="M87" s="179">
        <f>((L87/L86)-1)*100</f>
        <v>-0.21129775443622378</v>
      </c>
      <c r="N87" s="69">
        <v>120.9180935784201</v>
      </c>
      <c r="O87" s="82">
        <v>556.40611999999999</v>
      </c>
      <c r="P87" s="179">
        <f>((O87/O86)-1)*100</f>
        <v>-0.23429925103195526</v>
      </c>
    </row>
    <row r="88" spans="1:16" s="212" customFormat="1" ht="15" customHeight="1" x14ac:dyDescent="0.25">
      <c r="A88" s="85" t="s">
        <v>55</v>
      </c>
      <c r="B88" s="191"/>
      <c r="C88" s="89">
        <v>35.825029523487053</v>
      </c>
      <c r="D88" s="192"/>
      <c r="E88" s="191"/>
      <c r="F88" s="86">
        <v>67.851217177152904</v>
      </c>
      <c r="G88" s="192"/>
      <c r="H88" s="191"/>
      <c r="I88" s="89">
        <v>106.01095162352067</v>
      </c>
      <c r="J88" s="192"/>
      <c r="K88" s="191"/>
      <c r="L88" s="89">
        <v>249.55935616295216</v>
      </c>
      <c r="M88" s="192"/>
      <c r="N88" s="191"/>
      <c r="O88" s="89">
        <v>565.72536644214347</v>
      </c>
      <c r="P88" s="192"/>
    </row>
    <row r="89" spans="1:16" ht="15" customHeight="1" x14ac:dyDescent="0.25">
      <c r="A89" s="12">
        <v>39264</v>
      </c>
      <c r="B89" s="69">
        <v>121.02600269883416</v>
      </c>
      <c r="C89" s="82">
        <v>35.909834929593472</v>
      </c>
      <c r="D89" s="179">
        <f t="shared" ref="D89:D94" si="30">((C89/C88)-1)*100</f>
        <v>0.23672110598211837</v>
      </c>
      <c r="E89" s="69">
        <v>120.7827293508</v>
      </c>
      <c r="F89" s="38">
        <v>67.716921081174561</v>
      </c>
      <c r="G89" s="179">
        <f t="shared" ref="G89:G94" si="31">((F89/F88)-1)*100</f>
        <v>-0.19792732034225047</v>
      </c>
      <c r="H89" s="69">
        <v>120.69399069346196</v>
      </c>
      <c r="I89" s="82">
        <v>105.62625381087399</v>
      </c>
      <c r="J89" s="179">
        <f t="shared" ref="J89:J94" si="32">((I89/I88)-1)*100</f>
        <v>-0.36288497250064333</v>
      </c>
      <c r="K89" s="69">
        <v>120.36999647041233</v>
      </c>
      <c r="L89" s="82">
        <v>248.17305148363229</v>
      </c>
      <c r="M89" s="179">
        <f t="shared" ref="M89:M94" si="33">((L89/L88)-1)*100</f>
        <v>-0.55550098406835779</v>
      </c>
      <c r="N89" s="69">
        <v>120.1400973475195</v>
      </c>
      <c r="O89" s="82">
        <v>562.08544631280893</v>
      </c>
      <c r="P89" s="179">
        <f t="shared" ref="P89:P94" si="34">((O89/O88)-1)*100</f>
        <v>-0.64340762236384519</v>
      </c>
    </row>
    <row r="90" spans="1:16" ht="15" customHeight="1" x14ac:dyDescent="0.25">
      <c r="A90" s="12">
        <v>39295</v>
      </c>
      <c r="B90" s="69">
        <v>121.69387339199822</v>
      </c>
      <c r="C90" s="165">
        <v>36.107999999999997</v>
      </c>
      <c r="D90" s="179">
        <f t="shared" si="30"/>
        <v>0.55184066090823158</v>
      </c>
      <c r="E90" s="69">
        <v>121.56588885317255</v>
      </c>
      <c r="F90" s="165">
        <v>68.156000000000006</v>
      </c>
      <c r="G90" s="179">
        <f t="shared" si="31"/>
        <v>0.64840354790953736</v>
      </c>
      <c r="H90" s="69">
        <v>121.51069645349982</v>
      </c>
      <c r="I90" s="165">
        <v>106.34099999999999</v>
      </c>
      <c r="J90" s="179">
        <f t="shared" si="32"/>
        <v>0.67667475020536383</v>
      </c>
      <c r="K90" s="69">
        <v>121.2512609155027</v>
      </c>
      <c r="L90" s="165">
        <v>249.99</v>
      </c>
      <c r="M90" s="179">
        <f t="shared" si="33"/>
        <v>0.73212965932667462</v>
      </c>
      <c r="N90" s="69">
        <v>121.05865612131845</v>
      </c>
      <c r="O90" s="165">
        <v>566.38300000000004</v>
      </c>
      <c r="P90" s="179">
        <f t="shared" si="34"/>
        <v>0.76457302272854299</v>
      </c>
    </row>
    <row r="91" spans="1:16" ht="15" customHeight="1" x14ac:dyDescent="0.25">
      <c r="A91" s="12">
        <v>39326</v>
      </c>
      <c r="B91" s="69">
        <v>121.87352051001851</v>
      </c>
      <c r="C91" s="82">
        <v>36.161303407613474</v>
      </c>
      <c r="D91" s="179">
        <f t="shared" si="30"/>
        <v>0.14762215468449025</v>
      </c>
      <c r="E91" s="69">
        <v>121.71917355331787</v>
      </c>
      <c r="F91" s="38">
        <v>68.24193917357627</v>
      </c>
      <c r="G91" s="179">
        <f t="shared" si="31"/>
        <v>0.12609186803254069</v>
      </c>
      <c r="H91" s="69">
        <v>121.65112835394473</v>
      </c>
      <c r="I91" s="82">
        <v>106.46390003399765</v>
      </c>
      <c r="J91" s="179">
        <f t="shared" si="32"/>
        <v>0.11557163652555769</v>
      </c>
      <c r="K91" s="69">
        <v>121.38280450651631</v>
      </c>
      <c r="L91" s="82">
        <v>250.26121022964381</v>
      </c>
      <c r="M91" s="179">
        <f t="shared" si="33"/>
        <v>0.10848843139477093</v>
      </c>
      <c r="N91" s="69">
        <v>121.18781022714053</v>
      </c>
      <c r="O91" s="82">
        <v>566.987258235318</v>
      </c>
      <c r="P91" s="179">
        <f t="shared" si="34"/>
        <v>0.10668721259605718</v>
      </c>
    </row>
    <row r="92" spans="1:16" ht="15" customHeight="1" x14ac:dyDescent="0.25">
      <c r="A92" s="12">
        <v>39356</v>
      </c>
      <c r="B92" s="69">
        <v>121.92107093583857</v>
      </c>
      <c r="C92" s="82">
        <v>36.175412176836232</v>
      </c>
      <c r="D92" s="179">
        <f t="shared" si="30"/>
        <v>3.9016207639752665E-2</v>
      </c>
      <c r="E92" s="69">
        <v>121.82876363555552</v>
      </c>
      <c r="F92" s="38">
        <v>68.30338092928136</v>
      </c>
      <c r="G92" s="179">
        <f t="shared" si="31"/>
        <v>9.0035184300396587E-2</v>
      </c>
      <c r="H92" s="69">
        <v>121.78314641297976</v>
      </c>
      <c r="I92" s="82">
        <v>106.57943663139685</v>
      </c>
      <c r="J92" s="179">
        <f t="shared" si="32"/>
        <v>0.10852185328764641</v>
      </c>
      <c r="K92" s="69">
        <v>121.54379186270762</v>
      </c>
      <c r="L92" s="82">
        <v>250.59312619381936</v>
      </c>
      <c r="M92" s="179">
        <f t="shared" si="33"/>
        <v>0.13262781070664253</v>
      </c>
      <c r="N92" s="69">
        <v>121.3628139615668</v>
      </c>
      <c r="O92" s="82">
        <v>567.80602777474041</v>
      </c>
      <c r="P92" s="179">
        <f t="shared" si="34"/>
        <v>0.14440704399085735</v>
      </c>
    </row>
    <row r="93" spans="1:16" ht="15" customHeight="1" x14ac:dyDescent="0.25">
      <c r="A93" s="12">
        <v>39387</v>
      </c>
      <c r="B93" s="69">
        <v>122.00328836483909</v>
      </c>
      <c r="C93" s="82">
        <v>36.199807052630746</v>
      </c>
      <c r="D93" s="179">
        <f t="shared" si="30"/>
        <v>6.7434962939083576E-2</v>
      </c>
      <c r="E93" s="69">
        <v>122.00303673905117</v>
      </c>
      <c r="F93" s="38">
        <v>68.401087265770173</v>
      </c>
      <c r="G93" s="179">
        <f t="shared" si="31"/>
        <v>0.14304758440870646</v>
      </c>
      <c r="H93" s="69">
        <v>121.99052720837064</v>
      </c>
      <c r="I93" s="82">
        <v>106.76092749439343</v>
      </c>
      <c r="J93" s="179">
        <f t="shared" si="32"/>
        <v>0.17028694158354174</v>
      </c>
      <c r="K93" s="69">
        <v>121.79436954149509</v>
      </c>
      <c r="L93" s="82">
        <v>251.10975516284699</v>
      </c>
      <c r="M93" s="179">
        <f t="shared" si="33"/>
        <v>0.20616246617557454</v>
      </c>
      <c r="N93" s="69">
        <v>121.63441107579683</v>
      </c>
      <c r="O93" s="82">
        <v>569.07671748233793</v>
      </c>
      <c r="P93" s="179">
        <f t="shared" si="34"/>
        <v>0.22378940085885368</v>
      </c>
    </row>
    <row r="94" spans="1:16" ht="15" customHeight="1" x14ac:dyDescent="0.25">
      <c r="A94" s="12">
        <v>39417</v>
      </c>
      <c r="B94" s="69">
        <v>122.16</v>
      </c>
      <c r="C94" s="165">
        <v>36.25</v>
      </c>
      <c r="D94" s="179">
        <f t="shared" si="30"/>
        <v>0.13865528978174169</v>
      </c>
      <c r="E94" s="69">
        <v>122.35</v>
      </c>
      <c r="F94" s="43">
        <v>68.584999999999994</v>
      </c>
      <c r="G94" s="179">
        <f t="shared" si="31"/>
        <v>0.26887399247796928</v>
      </c>
      <c r="H94" s="69">
        <v>122.37796889412201</v>
      </c>
      <c r="I94" s="165">
        <v>107.1</v>
      </c>
      <c r="J94" s="179">
        <f t="shared" si="32"/>
        <v>0.31759981255723435</v>
      </c>
      <c r="K94" s="69">
        <v>122.26011176035345</v>
      </c>
      <c r="L94" s="165">
        <v>252.07</v>
      </c>
      <c r="M94" s="179">
        <f t="shared" si="33"/>
        <v>0.38240045136050949</v>
      </c>
      <c r="N94" s="69">
        <v>122.14</v>
      </c>
      <c r="O94" s="165">
        <v>571.45000000000005</v>
      </c>
      <c r="P94" s="179">
        <f t="shared" si="34"/>
        <v>0.41704087423604097</v>
      </c>
    </row>
    <row r="95" spans="1:16" ht="15" customHeight="1" x14ac:dyDescent="0.25">
      <c r="A95" s="26" t="s">
        <v>53</v>
      </c>
      <c r="B95" s="69"/>
      <c r="C95" s="4"/>
      <c r="D95" s="186">
        <f>((D82/100)+1)*((D83/100)+1)*((D84/100)+1)*((D85/100)+1)*((D86/100)+1)*((D87/100)+1)*((D89/100)+1)*((D90/100)+1)*((D91/100)+1)*((D92/100)+1)*((D93/100)+1)*((D94/100)+1)-1</f>
        <v>3.2536583150479803E-2</v>
      </c>
      <c r="E95" s="69"/>
      <c r="F95" s="4"/>
      <c r="G95" s="186">
        <f>((G82/100)+1)*((G83/100)+1)*((G84/100)+1)*((G85/100)+1)*((G86/100)+1)*((G87/100)+1)*((G89/100)+1)*((G90/100)+1)*((G91/100)+1)*((G92/100)+1)*((G93/100)+1)*((G94/100)+1)-1</f>
        <v>3.3480147916574277E-2</v>
      </c>
      <c r="H95" s="69"/>
      <c r="I95" s="4"/>
      <c r="J95" s="186">
        <f>((J82/100)+1)*((J83/100)+1)*((J84/100)+1)*((J85/100)+1)*((J86/100)+1)*((J87/100)+1)*((J89/100)+1)*((J90/100)+1)*((J91/100)+1)*((J92/100)+1)*((J93/100)+1)*((J94/100)+1)-1</f>
        <v>3.3479335576928948E-2</v>
      </c>
      <c r="K95" s="69"/>
      <c r="L95" s="4"/>
      <c r="M95" s="186">
        <f>((M82/100)+1)*((M83/100)+1)*((M84/100)+1)*((M85/100)+1)*((M86/100)+1)*((M87/100)+1)*((M89/100)+1)*((M90/100)+1)*((M91/100)+1)*((M92/100)+1)*((M93/100)+1)*((M94/100)+1)-1</f>
        <v>3.4466279385367171E-2</v>
      </c>
      <c r="N95" s="69"/>
      <c r="O95" s="4"/>
      <c r="P95" s="186">
        <f>((P82/100)+1)*((P83/100)+1)*((P84/100)+1)*((P85/100)+1)*((P86/100)+1)*((P87/100)+1)*((P89/100)+1)*((P90/100)+1)*((P91/100)+1)*((P92/100)+1)*((P93/100)+1)*((P94/100)+1)-1</f>
        <v>3.5246667694846412E-2</v>
      </c>
    </row>
    <row r="96" spans="1:16" s="96" customFormat="1" ht="16.5" customHeight="1" x14ac:dyDescent="0.25">
      <c r="A96" s="97">
        <v>39448</v>
      </c>
      <c r="B96" s="69">
        <v>122.24042487249467</v>
      </c>
      <c r="C96" s="71">
        <v>36.273865435723081</v>
      </c>
      <c r="D96" s="56">
        <f>((C96/C94)-1)*100</f>
        <v>6.5835684753334789E-2</v>
      </c>
      <c r="E96" s="69">
        <v>122.79062650638917</v>
      </c>
      <c r="F96" s="71">
        <v>68.831999337480184</v>
      </c>
      <c r="G96" s="56">
        <f>((F96/F94)-1)*100</f>
        <v>0.36013609022409465</v>
      </c>
      <c r="H96" s="69">
        <v>122.94</v>
      </c>
      <c r="I96" s="71">
        <v>107.59967235309504</v>
      </c>
      <c r="J96" s="56">
        <v>0.46</v>
      </c>
      <c r="K96" s="69">
        <v>122.99</v>
      </c>
      <c r="L96" s="71">
        <v>253.57983116951513</v>
      </c>
      <c r="M96" s="56">
        <f>((L96/L94)-1)*100</f>
        <v>0.59897297160120822</v>
      </c>
      <c r="N96" s="69">
        <v>122.94520890047352</v>
      </c>
      <c r="O96" s="71">
        <v>575.21728857193057</v>
      </c>
      <c r="P96" s="56">
        <f>((O96/O94)-1)*100</f>
        <v>0.65925077818365097</v>
      </c>
    </row>
    <row r="97" spans="1:16" s="96" customFormat="1" ht="16.5" customHeight="1" x14ac:dyDescent="0.25">
      <c r="A97" s="97">
        <v>39480</v>
      </c>
      <c r="B97" s="69">
        <v>122.36809301450124</v>
      </c>
      <c r="C97" s="71">
        <v>36.311749932675752</v>
      </c>
      <c r="D97" s="56">
        <f t="shared" ref="D97:D107" si="35">((C97/C96)-1)*100</f>
        <v>0.10444019819118022</v>
      </c>
      <c r="E97" s="69">
        <v>123.02955388927766</v>
      </c>
      <c r="F97" s="71">
        <v>68.965933416396467</v>
      </c>
      <c r="G97" s="56">
        <f t="shared" ref="G97:G107" si="36">((F97/F96)-1)*100</f>
        <v>0.19458112535655214</v>
      </c>
      <c r="H97" s="69">
        <v>123.21844969877712</v>
      </c>
      <c r="I97" s="71">
        <v>107.8433773828269</v>
      </c>
      <c r="J97" s="56">
        <f t="shared" ref="J97:J107" si="37">((I97/I96)-1)*100</f>
        <v>0.22649235299911918</v>
      </c>
      <c r="K97" s="69">
        <v>123.31989202680479</v>
      </c>
      <c r="L97" s="71">
        <v>254.26</v>
      </c>
      <c r="M97" s="56">
        <f t="shared" ref="M97:M107" si="38">((L97/L96)-1)*100</f>
        <v>0.26822670689063965</v>
      </c>
      <c r="N97" s="69">
        <v>123.30230513541167</v>
      </c>
      <c r="O97" s="71">
        <v>576.88801596226472</v>
      </c>
      <c r="P97" s="56">
        <f t="shared" ref="P97:P107" si="39">((O97/O96)-1)*100</f>
        <v>0.2904515256281659</v>
      </c>
    </row>
    <row r="98" spans="1:16" s="96" customFormat="1" ht="16.5" customHeight="1" x14ac:dyDescent="0.25">
      <c r="A98" s="97">
        <v>39510</v>
      </c>
      <c r="B98" s="69">
        <v>122.39685194979532</v>
      </c>
      <c r="C98" s="71">
        <v>36.320283916012443</v>
      </c>
      <c r="D98" s="56">
        <f t="shared" si="35"/>
        <v>2.3501988619423209E-2</v>
      </c>
      <c r="E98" s="69">
        <v>123.12980090989657</v>
      </c>
      <c r="F98" s="71">
        <v>69.02212828283821</v>
      </c>
      <c r="G98" s="56">
        <f t="shared" si="36"/>
        <v>8.1482064633942031E-2</v>
      </c>
      <c r="H98" s="69">
        <v>123.34489141400758</v>
      </c>
      <c r="I98" s="71">
        <v>107.95404182996015</v>
      </c>
      <c r="J98" s="56">
        <f t="shared" si="37"/>
        <v>0.10261589521662895</v>
      </c>
      <c r="K98" s="69">
        <v>123.47994694841591</v>
      </c>
      <c r="L98" s="71">
        <v>254.59</v>
      </c>
      <c r="M98" s="56">
        <f t="shared" si="38"/>
        <v>0.12978840556909788</v>
      </c>
      <c r="N98" s="69">
        <v>123.47730635194232</v>
      </c>
      <c r="O98" s="71">
        <v>577.70678495838752</v>
      </c>
      <c r="P98" s="56">
        <f t="shared" si="39"/>
        <v>0.14192858465902347</v>
      </c>
    </row>
    <row r="99" spans="1:16" s="96" customFormat="1" ht="16.5" customHeight="1" x14ac:dyDescent="0.25">
      <c r="A99" s="97">
        <v>39542</v>
      </c>
      <c r="B99" s="69">
        <v>122.5046174803477</v>
      </c>
      <c r="C99" s="71">
        <v>36.352262472680124</v>
      </c>
      <c r="D99" s="56">
        <f t="shared" si="35"/>
        <v>8.8045998598551556E-2</v>
      </c>
      <c r="E99" s="69">
        <v>123.26039421122326</v>
      </c>
      <c r="F99" s="71">
        <v>69.095334180439281</v>
      </c>
      <c r="G99" s="56">
        <f t="shared" si="36"/>
        <v>0.10606148987624131</v>
      </c>
      <c r="H99" s="69">
        <v>123.48236852635489</v>
      </c>
      <c r="I99" s="71">
        <v>108.07436468862795</v>
      </c>
      <c r="J99" s="56">
        <f t="shared" si="37"/>
        <v>0.11145748378493803</v>
      </c>
      <c r="K99" s="69">
        <v>123.63027900659515</v>
      </c>
      <c r="L99" s="71">
        <v>254.89995347534318</v>
      </c>
      <c r="M99" s="56">
        <f t="shared" si="38"/>
        <v>0.12174613116899824</v>
      </c>
      <c r="N99" s="69">
        <v>123.63394208049013</v>
      </c>
      <c r="O99" s="71">
        <v>578.43962831092267</v>
      </c>
      <c r="P99" s="56">
        <f t="shared" si="39"/>
        <v>0.1268538593653501</v>
      </c>
    </row>
    <row r="100" spans="1:16" s="96" customFormat="1" ht="16.5" customHeight="1" x14ac:dyDescent="0.25">
      <c r="A100" s="97">
        <v>39573</v>
      </c>
      <c r="B100" s="69">
        <v>125.33061516804403</v>
      </c>
      <c r="C100" s="71">
        <v>37.190854615599179</v>
      </c>
      <c r="D100" s="56">
        <f t="shared" si="35"/>
        <v>2.3068499341664994</v>
      </c>
      <c r="E100" s="69">
        <v>127.27312160709052</v>
      </c>
      <c r="F100" s="71">
        <v>71.344724523271779</v>
      </c>
      <c r="G100" s="56">
        <f t="shared" si="36"/>
        <v>3.2554880434593647</v>
      </c>
      <c r="H100" s="69">
        <v>127.9178082051568</v>
      </c>
      <c r="I100" s="71">
        <v>111.9563547340241</v>
      </c>
      <c r="J100" s="56">
        <f t="shared" si="37"/>
        <v>3.5919619389672253</v>
      </c>
      <c r="K100" s="69">
        <v>128.62312531706939</v>
      </c>
      <c r="L100" s="71">
        <v>265.19416539879546</v>
      </c>
      <c r="M100" s="56">
        <f t="shared" si="38"/>
        <v>4.0385303265455752</v>
      </c>
      <c r="N100" s="69">
        <v>128.89894199627352</v>
      </c>
      <c r="O100" s="71">
        <v>603.0727067608525</v>
      </c>
      <c r="P100" s="56">
        <f t="shared" si="39"/>
        <v>4.2585392224699037</v>
      </c>
    </row>
    <row r="101" spans="1:16" s="96" customFormat="1" ht="16.5" customHeight="1" x14ac:dyDescent="0.25">
      <c r="A101" s="97">
        <v>39605</v>
      </c>
      <c r="B101" s="69">
        <v>127.10484254345022</v>
      </c>
      <c r="C101" s="71">
        <v>37.717342355927229</v>
      </c>
      <c r="D101" s="56">
        <f t="shared" si="35"/>
        <v>1.4156376500883638</v>
      </c>
      <c r="E101" s="69">
        <v>128.95294773535662</v>
      </c>
      <c r="F101" s="71">
        <v>72.286374502896876</v>
      </c>
      <c r="G101" s="56">
        <f t="shared" si="36"/>
        <v>1.3198592971200629</v>
      </c>
      <c r="H101" s="69">
        <v>129.57586576420368</v>
      </c>
      <c r="I101" s="71">
        <v>113.40752156415276</v>
      </c>
      <c r="J101" s="56">
        <f t="shared" si="37"/>
        <v>1.2961897817914902</v>
      </c>
      <c r="K101" s="69">
        <v>130.21630272660138</v>
      </c>
      <c r="L101" s="71">
        <v>268.47896626498141</v>
      </c>
      <c r="M101" s="56">
        <f t="shared" si="38"/>
        <v>1.2386399456588038</v>
      </c>
      <c r="N101" s="69">
        <v>130.45006387382463</v>
      </c>
      <c r="O101" s="71">
        <v>610.32985918369991</v>
      </c>
      <c r="P101" s="56">
        <f t="shared" si="39"/>
        <v>1.2033627689480575</v>
      </c>
    </row>
    <row r="102" spans="1:16" s="96" customFormat="1" ht="16.5" customHeight="1" x14ac:dyDescent="0.25">
      <c r="A102" s="97">
        <v>39630</v>
      </c>
      <c r="B102" s="69">
        <v>129.24571780765766</v>
      </c>
      <c r="C102" s="71">
        <v>38.352629915910192</v>
      </c>
      <c r="D102" s="56">
        <f t="shared" si="35"/>
        <v>1.6843380797828988</v>
      </c>
      <c r="E102" s="69">
        <v>130.84667476482639</v>
      </c>
      <c r="F102" s="71">
        <v>73.347929617863656</v>
      </c>
      <c r="G102" s="56">
        <f t="shared" si="36"/>
        <v>1.46854109404011</v>
      </c>
      <c r="H102" s="69">
        <v>131.38760395207237</v>
      </c>
      <c r="I102" s="71">
        <v>114.99319291118594</v>
      </c>
      <c r="J102" s="56">
        <f t="shared" si="37"/>
        <v>1.3982065079662265</v>
      </c>
      <c r="K102" s="69">
        <v>131.89764344175836</v>
      </c>
      <c r="L102" s="71">
        <v>271.94554155311818</v>
      </c>
      <c r="M102" s="56">
        <f t="shared" si="38"/>
        <v>1.2911906419944108</v>
      </c>
      <c r="N102" s="69">
        <v>132.06098636579836</v>
      </c>
      <c r="O102" s="71">
        <v>617.86679759894787</v>
      </c>
      <c r="P102" s="56">
        <f t="shared" si="39"/>
        <v>1.2348959012636884</v>
      </c>
    </row>
    <row r="103" spans="1:16" s="96" customFormat="1" ht="16.5" customHeight="1" x14ac:dyDescent="0.25">
      <c r="A103" s="97">
        <v>39662</v>
      </c>
      <c r="B103" s="69">
        <v>129.9775784169392</v>
      </c>
      <c r="C103" s="71">
        <v>38.569803680534086</v>
      </c>
      <c r="D103" s="56">
        <f t="shared" si="35"/>
        <v>0.56625520883459846</v>
      </c>
      <c r="E103" s="69">
        <v>131.47427309887129</v>
      </c>
      <c r="F103" s="71">
        <v>73.699738622689722</v>
      </c>
      <c r="G103" s="56">
        <f t="shared" si="36"/>
        <v>0.47964408356031552</v>
      </c>
      <c r="H103" s="69">
        <v>131.98951588834674</v>
      </c>
      <c r="I103" s="71">
        <v>115.51999889075761</v>
      </c>
      <c r="J103" s="56">
        <f t="shared" si="37"/>
        <v>0.4581192731804018</v>
      </c>
      <c r="K103" s="69">
        <v>132.43287993338865</v>
      </c>
      <c r="L103" s="71">
        <v>273.04908801367083</v>
      </c>
      <c r="M103" s="56">
        <f t="shared" si="38"/>
        <v>0.40579685706563229</v>
      </c>
      <c r="N103" s="69">
        <v>132.5544573960664</v>
      </c>
      <c r="O103" s="71">
        <v>620.17557457820681</v>
      </c>
      <c r="P103" s="56">
        <f t="shared" si="39"/>
        <v>0.37366904779976284</v>
      </c>
    </row>
    <row r="104" spans="1:16" s="96" customFormat="1" ht="16.5" customHeight="1" x14ac:dyDescent="0.25">
      <c r="A104" s="97">
        <v>39694</v>
      </c>
      <c r="B104" s="69">
        <v>130.01824909250402</v>
      </c>
      <c r="C104" s="71">
        <v>38.577939935477701</v>
      </c>
      <c r="D104" s="56">
        <f t="shared" si="35"/>
        <v>2.1094882958205829E-2</v>
      </c>
      <c r="E104" s="69">
        <v>131.55020905467018</v>
      </c>
      <c r="F104" s="71">
        <v>73.745449382777508</v>
      </c>
      <c r="G104" s="56">
        <f t="shared" si="36"/>
        <v>6.2022960925012249E-2</v>
      </c>
      <c r="H104" s="69">
        <v>132.10008937085632</v>
      </c>
      <c r="I104" s="71">
        <v>115.6086519424387</v>
      </c>
      <c r="J104" s="56">
        <f t="shared" si="37"/>
        <v>7.6742600876333888E-2</v>
      </c>
      <c r="K104" s="69">
        <v>132.56179341491728</v>
      </c>
      <c r="L104" s="71">
        <v>273.3095102317252</v>
      </c>
      <c r="M104" s="56">
        <f t="shared" si="38"/>
        <v>9.5375604419278837E-2</v>
      </c>
      <c r="N104" s="69">
        <v>132.69454557507117</v>
      </c>
      <c r="O104" s="71">
        <v>620.8224774206011</v>
      </c>
      <c r="P104" s="56">
        <f t="shared" si="39"/>
        <v>0.10430962922625131</v>
      </c>
    </row>
    <row r="105" spans="1:16" s="96" customFormat="1" ht="16.5" customHeight="1" x14ac:dyDescent="0.25">
      <c r="A105" s="97">
        <v>39725</v>
      </c>
      <c r="B105" s="69">
        <v>130.40182578983251</v>
      </c>
      <c r="C105" s="71">
        <v>38.691751641861003</v>
      </c>
      <c r="D105" s="56">
        <f t="shared" si="35"/>
        <v>0.29501758407435297</v>
      </c>
      <c r="E105" s="69">
        <v>132.01393406876511</v>
      </c>
      <c r="F105" s="71">
        <v>74.005407993259468</v>
      </c>
      <c r="G105" s="56">
        <f t="shared" si="36"/>
        <v>0.35250800240247404</v>
      </c>
      <c r="H105" s="69">
        <v>132.59638677445295</v>
      </c>
      <c r="I105" s="71">
        <v>116.04299134421807</v>
      </c>
      <c r="J105" s="56">
        <f t="shared" si="37"/>
        <v>0.37569800744292614</v>
      </c>
      <c r="K105" s="69">
        <v>133.08996271352504</v>
      </c>
      <c r="L105" s="71">
        <v>274.39846421011703</v>
      </c>
      <c r="M105" s="56">
        <f t="shared" si="38"/>
        <v>0.39843252343050306</v>
      </c>
      <c r="N105" s="69">
        <v>133.23523389944702</v>
      </c>
      <c r="O105" s="71">
        <v>623.35213275493811</v>
      </c>
      <c r="P105" s="56">
        <f t="shared" si="39"/>
        <v>0.40746838691267939</v>
      </c>
    </row>
    <row r="106" spans="1:16" s="96" customFormat="1" ht="16.5" customHeight="1" x14ac:dyDescent="0.25">
      <c r="A106" s="97">
        <v>39757</v>
      </c>
      <c r="B106" s="69">
        <v>130.95954924081488</v>
      </c>
      <c r="C106" s="71">
        <v>38.857234733217645</v>
      </c>
      <c r="D106" s="56">
        <f t="shared" si="35"/>
        <v>0.42769604459469424</v>
      </c>
      <c r="E106" s="69">
        <v>132.45997925513137</v>
      </c>
      <c r="F106" s="71">
        <v>74.255455507056539</v>
      </c>
      <c r="G106" s="56">
        <f t="shared" si="36"/>
        <v>0.33787735326025192</v>
      </c>
      <c r="H106" s="69">
        <v>133.01862817576082</v>
      </c>
      <c r="I106" s="71">
        <v>116.41251992994408</v>
      </c>
      <c r="J106" s="56">
        <f t="shared" si="37"/>
        <v>0.31844110656358282</v>
      </c>
      <c r="K106" s="69">
        <v>133.43638791644327</v>
      </c>
      <c r="L106" s="71">
        <v>275.11270698024282</v>
      </c>
      <c r="M106" s="56">
        <f t="shared" si="38"/>
        <v>0.26029401155061027</v>
      </c>
      <c r="N106" s="69">
        <v>133.53232001189218</v>
      </c>
      <c r="O106" s="71">
        <v>624.74207486247644</v>
      </c>
      <c r="P106" s="56">
        <f t="shared" si="39"/>
        <v>0.22297863992144507</v>
      </c>
    </row>
    <row r="107" spans="1:16" s="96" customFormat="1" ht="16.5" customHeight="1" x14ac:dyDescent="0.25">
      <c r="A107" s="97">
        <v>39788</v>
      </c>
      <c r="B107" s="69">
        <v>130.88934683106726</v>
      </c>
      <c r="C107" s="71">
        <v>38.836404854600815</v>
      </c>
      <c r="D107" s="56">
        <f t="shared" si="35"/>
        <v>-5.3606178514353786E-2</v>
      </c>
      <c r="E107" s="69">
        <v>132.42993358765483</v>
      </c>
      <c r="F107" s="71">
        <v>74.238612270804879</v>
      </c>
      <c r="G107" s="56">
        <f t="shared" si="36"/>
        <v>-2.2682826651110322E-2</v>
      </c>
      <c r="H107" s="69">
        <v>133.00128231309643</v>
      </c>
      <c r="I107" s="71">
        <v>116.39733953295145</v>
      </c>
      <c r="J107" s="56">
        <f t="shared" si="37"/>
        <v>-1.3040175577139212E-2</v>
      </c>
      <c r="K107" s="69">
        <v>133.4404372303886</v>
      </c>
      <c r="L107" s="71">
        <v>275.1210556603765</v>
      </c>
      <c r="M107" s="56">
        <f t="shared" si="38"/>
        <v>3.0346399573222271E-3</v>
      </c>
      <c r="N107" s="69">
        <v>133.54812552178439</v>
      </c>
      <c r="O107" s="71">
        <v>624.81602225621191</v>
      </c>
      <c r="P107" s="56">
        <f t="shared" si="39"/>
        <v>1.1836467673753681E-2</v>
      </c>
    </row>
    <row r="108" spans="1:16" s="96" customFormat="1" ht="16.5" customHeight="1" x14ac:dyDescent="0.25">
      <c r="A108" s="26" t="s">
        <v>57</v>
      </c>
      <c r="B108" s="98"/>
      <c r="C108" s="99"/>
      <c r="D108" s="58">
        <f>((D96/100)+1)*((D97/100)+1)*((D98/100)+1)*((D99/100)+1)*((D100/100)+1)*((D101/100)+1)*((D102/100)+1)*((D103/100)+1)*((D104/100)+1)*((D105/100)+1)*((D106/100)+1)*((D107/100)+1)-1</f>
        <v>7.1349099437264307E-2</v>
      </c>
      <c r="E108" s="98"/>
      <c r="F108" s="99"/>
      <c r="G108" s="58">
        <f>((G96/100)+1)*((G97/100)+1)*((G98/100)+1)*((G99/100)+1)*((G100/100)+1)*((G101/100)+1)*((G102/100)+1)*((G103/100)+1)*((G104/100)+1)*((G105/100)+1)*((G106/100)+1)*((G107/100)+1)-1</f>
        <v>8.2432197576800759E-2</v>
      </c>
      <c r="H108" s="98"/>
      <c r="I108" s="99"/>
      <c r="J108" s="58">
        <f>((J96/100)+1)*((J97/100)+1)*((J98/100)+1)*((J99/100)+1)*((J100/100)+1)*((J101/100)+1)*((J102/100)+1)*((J103/100)+1)*((J104/100)+1)*((J105/100)+1)*((J106/100)+1)*((J107/100)+1)-1</f>
        <v>8.6739064697899826E-2</v>
      </c>
      <c r="K108" s="98"/>
      <c r="L108" s="193"/>
      <c r="M108" s="58">
        <f>((M96/100)+1)*((M97/100)+1)*((M98/100)+1)*((M99/100)+1)*((M100/100)+1)*((M101/100)+1)*((M102/100)+1)*((M103/100)+1)*((M104/100)+1)*((M105/100)+1)*((M106/100)+1)*((M107/100)+1)-1</f>
        <v>9.1447041140859664E-2</v>
      </c>
      <c r="N108" s="98"/>
      <c r="O108" s="193"/>
      <c r="P108" s="58">
        <f>((P96/100)+1)*((P97/100)+1)*((P98/100)+1)*((P99/100)+1)*((P100/100)+1)*((P101/100)+1)*((P102/100)+1)*((P103/100)+1)*((P104/100)+1)*((P105/100)+1)*((P106/100)+1)*((P107/100)+1)-1</f>
        <v>9.3387036934485357E-2</v>
      </c>
    </row>
    <row r="109" spans="1:16" s="96" customFormat="1" ht="16.5" customHeight="1" x14ac:dyDescent="0.25">
      <c r="A109" s="97">
        <v>39814</v>
      </c>
      <c r="B109" s="69">
        <v>130.34064770557112</v>
      </c>
      <c r="C109" s="71">
        <v>38.67359938649318</v>
      </c>
      <c r="D109" s="56">
        <f>((C109/C107)-1)*100</f>
        <v>-0.41920839150060285</v>
      </c>
      <c r="E109" s="69">
        <v>132.01196211999675</v>
      </c>
      <c r="F109" s="71">
        <v>74.004302542731295</v>
      </c>
      <c r="G109" s="56">
        <f>((F109/F107)-1)*100</f>
        <v>-0.315617063555651</v>
      </c>
      <c r="H109" s="69">
        <v>132.62308769375426</v>
      </c>
      <c r="I109" s="71">
        <v>116.06635890816712</v>
      </c>
      <c r="J109" s="56">
        <f>((I109/I107)-1)*100</f>
        <v>-0.28435411506173569</v>
      </c>
      <c r="K109" s="69">
        <v>133.13465564811852</v>
      </c>
      <c r="L109" s="71">
        <v>274.49060994645544</v>
      </c>
      <c r="M109" s="56">
        <f>((L109/L107)-1)*100</f>
        <v>-0.22915211356971943</v>
      </c>
      <c r="N109" s="69">
        <v>133.28333846409086</v>
      </c>
      <c r="O109" s="71">
        <v>623.57719396501273</v>
      </c>
      <c r="P109" s="56">
        <f>((O109/O107)-1)*100</f>
        <v>-0.19827089048161106</v>
      </c>
    </row>
    <row r="110" spans="1:16" s="96" customFormat="1" ht="16.5" customHeight="1" x14ac:dyDescent="0.25">
      <c r="A110" s="97">
        <v>39846</v>
      </c>
      <c r="B110" s="69">
        <v>130.29238738096609</v>
      </c>
      <c r="C110" s="71">
        <v>38.659279981972091</v>
      </c>
      <c r="D110" s="56">
        <f t="shared" ref="D110:D120" si="40">((C110/C109)-1)*100</f>
        <v>-3.7026304115073128E-2</v>
      </c>
      <c r="E110" s="69">
        <v>132.04460211444962</v>
      </c>
      <c r="F110" s="71">
        <v>74.02260012717511</v>
      </c>
      <c r="G110" s="56">
        <f t="shared" ref="G110:G120" si="41">((F110/F109)-1)*100</f>
        <v>2.4725027890437623E-2</v>
      </c>
      <c r="H110" s="69">
        <v>132.68023908038975</v>
      </c>
      <c r="I110" s="71">
        <v>116.11637548875416</v>
      </c>
      <c r="J110" s="56">
        <f t="shared" ref="J110:J120" si="42">((I110/I109)-1)*100</f>
        <v>4.3093090071533169E-2</v>
      </c>
      <c r="K110" s="69">
        <v>133.23617692983444</v>
      </c>
      <c r="L110" s="71">
        <v>274.69992162721275</v>
      </c>
      <c r="M110" s="56">
        <f t="shared" ref="M110:M120" si="43">((L110/L109)-1)*100</f>
        <v>7.6254586923085732E-2</v>
      </c>
      <c r="N110" s="69">
        <v>133.40988104376416</v>
      </c>
      <c r="O110" s="71">
        <v>624.16923395785125</v>
      </c>
      <c r="P110" s="56">
        <f t="shared" ref="P110:P120" si="44">((O110/O109)-1)*100</f>
        <v>9.4942534551978319E-2</v>
      </c>
    </row>
    <row r="111" spans="1:16" s="96" customFormat="1" ht="16.5" customHeight="1" x14ac:dyDescent="0.25">
      <c r="A111" s="97">
        <v>39875</v>
      </c>
      <c r="B111" s="69">
        <v>130.12928740705976</v>
      </c>
      <c r="C111" s="71">
        <v>38.610886306155408</v>
      </c>
      <c r="D111" s="56">
        <f t="shared" si="40"/>
        <v>-0.12517997189613883</v>
      </c>
      <c r="E111" s="69">
        <v>131.97063742813802</v>
      </c>
      <c r="F111" s="71">
        <v>73.981136422406394</v>
      </c>
      <c r="G111" s="56">
        <f t="shared" si="41"/>
        <v>-5.601492611375658E-2</v>
      </c>
      <c r="H111" s="69">
        <v>132.63596458089611</v>
      </c>
      <c r="I111" s="71">
        <v>116.07762823864807</v>
      </c>
      <c r="J111" s="56">
        <f t="shared" si="42"/>
        <v>-3.336932447554064E-2</v>
      </c>
      <c r="K111" s="69">
        <v>133.23737609942054</v>
      </c>
      <c r="L111" s="71">
        <v>274.70239401721153</v>
      </c>
      <c r="M111" s="56">
        <f t="shared" si="43"/>
        <v>9.0003301935759339E-4</v>
      </c>
      <c r="N111" s="69">
        <v>133.43509849532745</v>
      </c>
      <c r="O111" s="71">
        <v>624.28721590417695</v>
      </c>
      <c r="P111" s="56">
        <f t="shared" si="44"/>
        <v>1.8902236750362178E-2</v>
      </c>
    </row>
    <row r="112" spans="1:16" s="96" customFormat="1" ht="16.5" customHeight="1" x14ac:dyDescent="0.25">
      <c r="A112" s="97">
        <v>39907</v>
      </c>
      <c r="B112" s="69">
        <v>129.59341430989664</v>
      </c>
      <c r="C112" s="71">
        <v>38.451886471134642</v>
      </c>
      <c r="D112" s="56">
        <f t="shared" si="40"/>
        <v>-0.41180053148746065</v>
      </c>
      <c r="E112" s="69">
        <v>131.67824337013874</v>
      </c>
      <c r="F112" s="71">
        <v>73.817223864920066</v>
      </c>
      <c r="G112" s="56">
        <f t="shared" si="41"/>
        <v>-0.22155993461691059</v>
      </c>
      <c r="H112" s="69">
        <v>132.41433871273088</v>
      </c>
      <c r="I112" s="71">
        <v>115.88367024833799</v>
      </c>
      <c r="J112" s="56">
        <f t="shared" si="42"/>
        <v>-0.16709334369867657</v>
      </c>
      <c r="K112" s="69">
        <v>133.15413320682717</v>
      </c>
      <c r="L112" s="71">
        <v>274.53076783730796</v>
      </c>
      <c r="M112" s="56">
        <f t="shared" si="43"/>
        <v>-6.2477132941485269E-2</v>
      </c>
      <c r="N112" s="69">
        <v>133.43200045272377</v>
      </c>
      <c r="O112" s="71">
        <v>624.27272145396398</v>
      </c>
      <c r="P112" s="56">
        <f t="shared" si="44"/>
        <v>-2.3217598957181451E-3</v>
      </c>
    </row>
    <row r="113" spans="1:16" s="96" customFormat="1" ht="16.5" customHeight="1" x14ac:dyDescent="0.25">
      <c r="A113" s="97">
        <v>39938</v>
      </c>
      <c r="B113" s="69">
        <v>131.60808261826435</v>
      </c>
      <c r="C113" s="71">
        <v>39.04966219517798</v>
      </c>
      <c r="D113" s="56">
        <f t="shared" si="40"/>
        <v>1.5546070138641399</v>
      </c>
      <c r="E113" s="69">
        <v>133.45254105916086</v>
      </c>
      <c r="F113" s="71">
        <v>74.81187359870637</v>
      </c>
      <c r="G113" s="56">
        <f t="shared" si="41"/>
        <v>1.3474493914949148</v>
      </c>
      <c r="H113" s="69">
        <v>134.07102975154112</v>
      </c>
      <c r="I113" s="71">
        <v>117.33353919690681</v>
      </c>
      <c r="J113" s="56">
        <f t="shared" si="42"/>
        <v>1.2511417229552402</v>
      </c>
      <c r="K113" s="69">
        <v>134.73585957698566</v>
      </c>
      <c r="L113" s="71">
        <v>277.79189495706203</v>
      </c>
      <c r="M113" s="56">
        <f t="shared" si="43"/>
        <v>1.1878913046593942</v>
      </c>
      <c r="N113" s="69">
        <v>134.99855246379937</v>
      </c>
      <c r="O113" s="71">
        <v>631.60196544292637</v>
      </c>
      <c r="P113" s="56">
        <f t="shared" si="44"/>
        <v>1.1740452108642829</v>
      </c>
    </row>
    <row r="114" spans="1:16" s="96" customFormat="1" ht="16.5" customHeight="1" x14ac:dyDescent="0.25">
      <c r="A114" s="97">
        <v>39970</v>
      </c>
      <c r="B114" s="69">
        <v>131.25065979703339</v>
      </c>
      <c r="C114" s="71">
        <v>38.943610650681286</v>
      </c>
      <c r="D114" s="56">
        <f t="shared" si="40"/>
        <v>-0.27158120847915468</v>
      </c>
      <c r="E114" s="69">
        <v>132.37770354169868</v>
      </c>
      <c r="F114" s="71">
        <v>74.209332741429762</v>
      </c>
      <c r="G114" s="56">
        <f t="shared" si="41"/>
        <v>-0.80540805662568937</v>
      </c>
      <c r="H114" s="69">
        <v>132.73229350598072</v>
      </c>
      <c r="I114" s="71">
        <v>116.16193141531613</v>
      </c>
      <c r="J114" s="56">
        <f t="shared" si="42"/>
        <v>-0.99852760737448865</v>
      </c>
      <c r="K114" s="69">
        <v>133.06822565174804</v>
      </c>
      <c r="L114" s="71">
        <v>274.35364778484768</v>
      </c>
      <c r="M114" s="56">
        <f t="shared" si="43"/>
        <v>-1.2377060794901085</v>
      </c>
      <c r="N114" s="69">
        <v>133.17514479372252</v>
      </c>
      <c r="O114" s="71">
        <v>623.07100087178344</v>
      </c>
      <c r="P114" s="56">
        <f t="shared" si="44"/>
        <v>-1.3506868309316244</v>
      </c>
    </row>
    <row r="115" spans="1:16" s="96" customFormat="1" ht="16.5" customHeight="1" x14ac:dyDescent="0.25">
      <c r="A115" s="97">
        <v>40001</v>
      </c>
      <c r="B115" s="69">
        <v>131.38534781804748</v>
      </c>
      <c r="C115" s="71">
        <v>38.983574166733661</v>
      </c>
      <c r="D115" s="56">
        <f t="shared" si="40"/>
        <v>0.10261892871423761</v>
      </c>
      <c r="E115" s="69">
        <v>132.18533493774927</v>
      </c>
      <c r="F115" s="71">
        <v>74.101493238571265</v>
      </c>
      <c r="G115" s="56">
        <f t="shared" si="41"/>
        <v>-0.14531797938979185</v>
      </c>
      <c r="H115" s="69">
        <v>132.40399872818719</v>
      </c>
      <c r="I115" s="71">
        <v>115.87462111233896</v>
      </c>
      <c r="J115" s="56">
        <f t="shared" si="42"/>
        <v>-0.2473360243554712</v>
      </c>
      <c r="K115" s="69">
        <v>132.61054011330552</v>
      </c>
      <c r="L115" s="71">
        <v>273.41001382268234</v>
      </c>
      <c r="M115" s="56">
        <f t="shared" si="43"/>
        <v>-0.34394802831466675</v>
      </c>
      <c r="N115" s="69">
        <v>132.66768507443385</v>
      </c>
      <c r="O115" s="71">
        <v>620.69680833240943</v>
      </c>
      <c r="P115" s="56">
        <f t="shared" si="44"/>
        <v>-0.38104686882427519</v>
      </c>
    </row>
    <row r="116" spans="1:16" s="96" customFormat="1" ht="16.5" customHeight="1" x14ac:dyDescent="0.25">
      <c r="A116" s="97">
        <v>40033</v>
      </c>
      <c r="B116" s="69">
        <v>131.00126058275475</v>
      </c>
      <c r="C116" s="71">
        <v>38.869610977746504</v>
      </c>
      <c r="D116" s="56">
        <f t="shared" si="40"/>
        <v>-0.2923364299531217</v>
      </c>
      <c r="E116" s="69">
        <v>132.0199275347338</v>
      </c>
      <c r="F116" s="71">
        <v>74.008767857484685</v>
      </c>
      <c r="G116" s="56">
        <f t="shared" si="41"/>
        <v>-0.12513294541588449</v>
      </c>
      <c r="H116" s="69">
        <v>132.30406424638699</v>
      </c>
      <c r="I116" s="71">
        <v>115.78716249835534</v>
      </c>
      <c r="J116" s="56">
        <f t="shared" si="42"/>
        <v>-7.5476936316209997E-2</v>
      </c>
      <c r="K116" s="69">
        <v>132.63210965106458</v>
      </c>
      <c r="L116" s="71">
        <v>273.45448485501356</v>
      </c>
      <c r="M116" s="56">
        <f t="shared" si="43"/>
        <v>1.6265326828901472E-2</v>
      </c>
      <c r="N116" s="69">
        <v>132.75840904959529</v>
      </c>
      <c r="O116" s="71">
        <v>621.12126800237604</v>
      </c>
      <c r="P116" s="56">
        <f t="shared" si="44"/>
        <v>6.8384380951935775E-2</v>
      </c>
    </row>
    <row r="117" spans="1:16" s="96" customFormat="1" ht="16.5" customHeight="1" x14ac:dyDescent="0.25">
      <c r="A117" s="97">
        <v>40065</v>
      </c>
      <c r="B117" s="69">
        <v>131.04734196002175</v>
      </c>
      <c r="C117" s="71">
        <v>38.883283863028069</v>
      </c>
      <c r="D117" s="56">
        <f t="shared" si="40"/>
        <v>3.517628537468287E-2</v>
      </c>
      <c r="E117" s="69">
        <v>131.99323801943052</v>
      </c>
      <c r="F117" s="71">
        <v>73.993806039377432</v>
      </c>
      <c r="G117" s="56">
        <f t="shared" si="41"/>
        <v>-2.0216277801121674E-2</v>
      </c>
      <c r="H117" s="69">
        <v>132.25086978167249</v>
      </c>
      <c r="I117" s="71">
        <v>115.74060885569141</v>
      </c>
      <c r="J117" s="56">
        <f t="shared" si="42"/>
        <v>-4.0206221190197677E-2</v>
      </c>
      <c r="K117" s="69">
        <v>132.54503160212298</v>
      </c>
      <c r="L117" s="71">
        <v>273.27495153477804</v>
      </c>
      <c r="M117" s="56">
        <f t="shared" si="43"/>
        <v>-6.5653821816347158E-2</v>
      </c>
      <c r="N117" s="69">
        <v>132.65502371815748</v>
      </c>
      <c r="O117" s="71">
        <v>620.637571123096</v>
      </c>
      <c r="P117" s="56">
        <f t="shared" si="44"/>
        <v>-7.7874789384635434E-2</v>
      </c>
    </row>
    <row r="118" spans="1:16" s="96" customFormat="1" ht="16.5" customHeight="1" x14ac:dyDescent="0.25">
      <c r="A118" s="97">
        <v>40096</v>
      </c>
      <c r="B118" s="69">
        <v>131.22058910093628</v>
      </c>
      <c r="C118" s="71">
        <v>38.934688322347</v>
      </c>
      <c r="D118" s="56">
        <f t="shared" si="40"/>
        <v>0.13220194955758657</v>
      </c>
      <c r="E118" s="69">
        <v>132.08876343407385</v>
      </c>
      <c r="F118" s="71">
        <v>74.047356426571568</v>
      </c>
      <c r="G118" s="56">
        <f t="shared" si="41"/>
        <v>7.237144574727683E-2</v>
      </c>
      <c r="H118" s="69">
        <v>132.32023119557184</v>
      </c>
      <c r="I118" s="71">
        <v>115.80131115798291</v>
      </c>
      <c r="J118" s="56">
        <f t="shared" si="42"/>
        <v>5.2446848942344637E-2</v>
      </c>
      <c r="K118" s="69">
        <v>132.57505298739795</v>
      </c>
      <c r="L118" s="71">
        <v>273.33684817855908</v>
      </c>
      <c r="M118" s="56">
        <f t="shared" si="43"/>
        <v>2.2649951425623982E-2</v>
      </c>
      <c r="N118" s="69">
        <v>132.66443338785177</v>
      </c>
      <c r="O118" s="71">
        <v>620.68159504605376</v>
      </c>
      <c r="P118" s="56">
        <f t="shared" si="44"/>
        <v>7.093338367858415E-3</v>
      </c>
    </row>
    <row r="119" spans="1:16" s="96" customFormat="1" ht="16.5" customHeight="1" x14ac:dyDescent="0.25">
      <c r="A119" s="97">
        <v>40128</v>
      </c>
      <c r="B119" s="69">
        <v>131.25802426955465</v>
      </c>
      <c r="C119" s="71">
        <v>38.945795776081482</v>
      </c>
      <c r="D119" s="56">
        <f t="shared" si="40"/>
        <v>2.8528425969454041E-2</v>
      </c>
      <c r="E119" s="69">
        <v>132.2538343629061</v>
      </c>
      <c r="F119" s="71">
        <v>74.139893184317884</v>
      </c>
      <c r="G119" s="56">
        <f t="shared" si="41"/>
        <v>0.12496969805813052</v>
      </c>
      <c r="H119" s="69">
        <v>132.53081984884395</v>
      </c>
      <c r="I119" s="71">
        <v>115.98560982451006</v>
      </c>
      <c r="J119" s="56">
        <f t="shared" si="42"/>
        <v>0.1591507597662023</v>
      </c>
      <c r="K119" s="69">
        <v>132.84614795593299</v>
      </c>
      <c r="L119" s="71">
        <v>273.89577870573362</v>
      </c>
      <c r="M119" s="56">
        <f t="shared" si="43"/>
        <v>0.20448414873410758</v>
      </c>
      <c r="N119" s="69">
        <v>132.96528095420729</v>
      </c>
      <c r="O119" s="71">
        <v>622.08913542882794</v>
      </c>
      <c r="P119" s="56">
        <f t="shared" si="44"/>
        <v>0.2267733398264804</v>
      </c>
    </row>
    <row r="120" spans="1:16" s="96" customFormat="1" ht="16.5" customHeight="1" x14ac:dyDescent="0.25">
      <c r="A120" s="97">
        <v>40148</v>
      </c>
      <c r="B120" s="69">
        <v>131.33000000000001</v>
      </c>
      <c r="C120" s="71">
        <v>38.966000000000001</v>
      </c>
      <c r="D120" s="56">
        <f t="shared" si="40"/>
        <v>5.1877804820543716E-2</v>
      </c>
      <c r="E120" s="69">
        <v>132.37</v>
      </c>
      <c r="F120" s="71">
        <v>74.203999999999994</v>
      </c>
      <c r="G120" s="56">
        <f t="shared" si="41"/>
        <v>8.6467369898590718E-2</v>
      </c>
      <c r="H120" s="69">
        <v>132.65899999999999</v>
      </c>
      <c r="I120" s="71">
        <v>116.098</v>
      </c>
      <c r="J120" s="56">
        <f t="shared" si="42"/>
        <v>9.6900103090358236E-2</v>
      </c>
      <c r="K120" s="69">
        <v>133</v>
      </c>
      <c r="L120" s="71">
        <v>274.20699999999999</v>
      </c>
      <c r="M120" s="56">
        <f t="shared" si="43"/>
        <v>0.11362763447360091</v>
      </c>
      <c r="N120" s="69">
        <v>133.13</v>
      </c>
      <c r="O120" s="71">
        <v>622.85</v>
      </c>
      <c r="P120" s="56">
        <f t="shared" si="44"/>
        <v>0.12230796646972575</v>
      </c>
    </row>
    <row r="121" spans="1:16" s="96" customFormat="1" ht="16.5" customHeight="1" x14ac:dyDescent="0.25">
      <c r="A121" s="26" t="s">
        <v>59</v>
      </c>
      <c r="B121" s="69"/>
      <c r="C121" s="71"/>
      <c r="D121" s="58">
        <f>((D109/100)+1)*((D110/100)+1)*((D111/100)+1)*((D112/100)+1)*((D113/100)+1)*((D114/100)+1)*((D115/100)+1)*((D116/100)+1)*((D117/100)+1)*((D118/100)+1)*((D119/100)+1)*((D120/100)+1)-1</f>
        <v>3.3369501086513154E-3</v>
      </c>
      <c r="E121" s="69"/>
      <c r="F121" s="71"/>
      <c r="G121" s="58">
        <f>((G109/100)+1)*((G110/100)+1)*((G111/100)+1)*((G112/100)+1)*((G113/100)+1)*((G114/100)+1)*((G115/100)+1)*((G116/100)+1)*((G117/100)+1)*((G118/100)+1)*((G119/100)+1)*((G120/100)+1)-1</f>
        <v>-4.6623003510137817E-4</v>
      </c>
      <c r="H121" s="69"/>
      <c r="I121" s="71"/>
      <c r="J121" s="58">
        <f>((J109/100)+1)*((J110/100)+1)*((J111/100)+1)*((J112/100)+1)*((J113/100)+1)*((J114/100)+1)*((J115/100)+1)*((J116/100)+1)*((J117/100)+1)*((J118/100)+1)*((J119/100)+1)*((J120/100)+1)-1</f>
        <v>-2.571704251596918E-3</v>
      </c>
      <c r="K121" s="69"/>
      <c r="L121" s="71"/>
      <c r="M121" s="58">
        <f>((M109/100)+1)*((M110/100)+1)*((M111/100)+1)*((M112/100)+1)*((M113/100)+1)*((M114/100)+1)*((M115/100)+1)*((M116/100)+1)*((M117/100)+1)*((M118/100)+1)*((M119/100)+1)*((M120/100)+1)-1</f>
        <v>-3.322376247003378E-3</v>
      </c>
      <c r="N121" s="69"/>
      <c r="O121" s="71"/>
      <c r="P121" s="58">
        <f>((P109/100)+1)*((P110/100)+1)*((P111/100)+1)*((P112/100)+1)*((P113/100)+1)*((P114/100)+1)*((P115/100)+1)*((P116/100)+1)*((P117/100)+1)*((P118/100)+1)*((P119/100)+1)*((P120/100)+1)-1</f>
        <v>-3.1465618456976152E-3</v>
      </c>
    </row>
    <row r="122" spans="1:16" s="96" customFormat="1" ht="16.5" customHeight="1" x14ac:dyDescent="0.25">
      <c r="A122" s="97">
        <v>40179</v>
      </c>
      <c r="B122" s="69">
        <v>131.36783427194007</v>
      </c>
      <c r="C122" s="71">
        <v>38.978377692127168</v>
      </c>
      <c r="D122" s="56">
        <f>((C122/C120)-1)*100</f>
        <v>3.1765365003244561E-2</v>
      </c>
      <c r="E122" s="69">
        <v>132.51106014193439</v>
      </c>
      <c r="F122" s="71">
        <v>74.284090831768154</v>
      </c>
      <c r="G122" s="56">
        <f>((F122/F120)-1)*100</f>
        <v>0.10793330786502686</v>
      </c>
      <c r="H122" s="69">
        <v>132.83522323810718</v>
      </c>
      <c r="I122" s="71">
        <v>116.25201135116333</v>
      </c>
      <c r="J122" s="56">
        <f>((I122/I120)-1)*100</f>
        <v>0.13265633444445868</v>
      </c>
      <c r="K122" s="69">
        <v>133.22760317018714</v>
      </c>
      <c r="L122" s="71">
        <v>274.68224466321215</v>
      </c>
      <c r="M122" s="56">
        <f>((L122/L120)-1)*100</f>
        <v>0.1733160215501961</v>
      </c>
      <c r="N122" s="69">
        <v>133.38849616901194</v>
      </c>
      <c r="O122" s="71">
        <v>624.06918304117301</v>
      </c>
      <c r="P122" s="56">
        <f>((O122/O120)-1)*100</f>
        <v>0.19574264127366625</v>
      </c>
    </row>
    <row r="123" spans="1:16" s="96" customFormat="1" ht="16.5" customHeight="1" x14ac:dyDescent="0.25">
      <c r="A123" s="97">
        <v>40211</v>
      </c>
      <c r="B123" s="69">
        <v>131.89758390705964</v>
      </c>
      <c r="C123" s="71">
        <v>39.135560624116536</v>
      </c>
      <c r="D123" s="56">
        <f t="shared" ref="D123:D133" si="45">((C123/C122)-1)*100</f>
        <v>0.40325673179855137</v>
      </c>
      <c r="E123" s="69">
        <v>133.58021054018965</v>
      </c>
      <c r="F123" s="71">
        <v>74.88344355909328</v>
      </c>
      <c r="G123" s="56">
        <f t="shared" ref="G123:G133" si="46">((F123/F122)-1)*100</f>
        <v>0.80683861189401185</v>
      </c>
      <c r="H123" s="69">
        <v>134.11524993812787</v>
      </c>
      <c r="I123" s="71">
        <v>117.3722389145549</v>
      </c>
      <c r="J123" s="56">
        <f t="shared" ref="J123:J133" si="47">((I123/I122)-1)*100</f>
        <v>0.96361994117046823</v>
      </c>
      <c r="K123" s="69">
        <v>134.73752743328777</v>
      </c>
      <c r="L123" s="71">
        <v>277.79533366272017</v>
      </c>
      <c r="M123" s="56">
        <f t="shared" ref="M123:M133" si="48">((L123/L122)-1)*100</f>
        <v>1.1333419105137299</v>
      </c>
      <c r="N123" s="69">
        <v>134.99775444399282</v>
      </c>
      <c r="O123" s="71">
        <v>631.59823184083143</v>
      </c>
      <c r="P123" s="56">
        <f t="shared" ref="P123:P133" si="49">((O123/O122)-1)*100</f>
        <v>1.2064445744570218</v>
      </c>
    </row>
    <row r="124" spans="1:16" s="96" customFormat="1" ht="16.5" customHeight="1" x14ac:dyDescent="0.25">
      <c r="A124" s="97">
        <v>40240</v>
      </c>
      <c r="B124" s="69">
        <v>132.96155895241603</v>
      </c>
      <c r="C124" s="71">
        <v>39.451254503084272</v>
      </c>
      <c r="D124" s="56">
        <f t="shared" si="45"/>
        <v>0.80666757785805565</v>
      </c>
      <c r="E124" s="69">
        <v>134.8182348244234</v>
      </c>
      <c r="F124" s="71">
        <v>75.577464935750072</v>
      </c>
      <c r="G124" s="56">
        <f t="shared" si="46"/>
        <v>0.92680216570051321</v>
      </c>
      <c r="H124" s="69">
        <v>135.4280915581904</v>
      </c>
      <c r="I124" s="71">
        <v>118.52118476790146</v>
      </c>
      <c r="J124" s="56">
        <f t="shared" si="47"/>
        <v>0.97889063374090313</v>
      </c>
      <c r="K124" s="69">
        <v>136.11359075274325</v>
      </c>
      <c r="L124" s="71">
        <v>280.63243462672921</v>
      </c>
      <c r="M124" s="56">
        <f t="shared" si="48"/>
        <v>1.0212918001904381</v>
      </c>
      <c r="N124" s="69">
        <v>136.39492801680927</v>
      </c>
      <c r="O124" s="71">
        <v>638.13502470675814</v>
      </c>
      <c r="P124" s="56">
        <f t="shared" si="49"/>
        <v>1.0349606025455094</v>
      </c>
    </row>
    <row r="125" spans="1:16" s="96" customFormat="1" ht="16.5" customHeight="1" x14ac:dyDescent="0.25">
      <c r="A125" s="97">
        <v>40272</v>
      </c>
      <c r="B125" s="69">
        <v>133.48081809027576</v>
      </c>
      <c r="C125" s="71">
        <v>39.605324781457647</v>
      </c>
      <c r="D125" s="56">
        <f t="shared" si="45"/>
        <v>0.39053328040894453</v>
      </c>
      <c r="E125" s="69">
        <v>135.20699057166047</v>
      </c>
      <c r="F125" s="71">
        <v>75.795396685810772</v>
      </c>
      <c r="G125" s="56">
        <f t="shared" si="46"/>
        <v>0.28835546448398031</v>
      </c>
      <c r="H125" s="69">
        <v>135.77034998623105</v>
      </c>
      <c r="I125" s="71">
        <v>118.82071549244648</v>
      </c>
      <c r="J125" s="56">
        <f t="shared" si="47"/>
        <v>0.25272336344897006</v>
      </c>
      <c r="K125" s="69">
        <v>136.39280756331073</v>
      </c>
      <c r="L125" s="71">
        <v>281.20811037596866</v>
      </c>
      <c r="M125" s="56">
        <f t="shared" si="48"/>
        <v>0.20513514412727751</v>
      </c>
      <c r="N125" s="69">
        <v>136.64271967499991</v>
      </c>
      <c r="O125" s="71">
        <v>639.29433860662778</v>
      </c>
      <c r="P125" s="56">
        <f t="shared" si="49"/>
        <v>0.18167219396902912</v>
      </c>
    </row>
    <row r="126" spans="1:16" s="96" customFormat="1" ht="16.5" customHeight="1" x14ac:dyDescent="0.25">
      <c r="A126" s="97">
        <v>40303</v>
      </c>
      <c r="B126" s="69">
        <v>135.88840490612182</v>
      </c>
      <c r="C126" s="71">
        <v>40.319684036557874</v>
      </c>
      <c r="D126" s="56">
        <f t="shared" si="45"/>
        <v>1.8036949805160463</v>
      </c>
      <c r="E126" s="69">
        <v>137.31174984592522</v>
      </c>
      <c r="F126" s="71">
        <v>76.975299170486494</v>
      </c>
      <c r="G126" s="56">
        <f t="shared" si="46"/>
        <v>1.5566941216320629</v>
      </c>
      <c r="H126" s="69">
        <v>137.73849730609345</v>
      </c>
      <c r="I126" s="71">
        <v>120.5431583731219</v>
      </c>
      <c r="J126" s="56">
        <f t="shared" si="47"/>
        <v>1.4496149712083684</v>
      </c>
      <c r="K126" s="69">
        <v>138.25113362465399</v>
      </c>
      <c r="L126" s="71">
        <v>285.03951739448155</v>
      </c>
      <c r="M126" s="56">
        <f t="shared" si="48"/>
        <v>1.3624809801503934</v>
      </c>
      <c r="N126" s="69">
        <v>138.46606614554236</v>
      </c>
      <c r="O126" s="71">
        <v>647.82501685065449</v>
      </c>
      <c r="P126" s="56">
        <f t="shared" si="49"/>
        <v>1.3343897683529837</v>
      </c>
    </row>
    <row r="127" spans="1:16" s="96" customFormat="1" ht="16.5" customHeight="1" x14ac:dyDescent="0.25">
      <c r="A127" s="97">
        <v>40335</v>
      </c>
      <c r="B127" s="69">
        <v>136.88974480656739</v>
      </c>
      <c r="C127" s="71">
        <v>40.61679333316826</v>
      </c>
      <c r="D127" s="56">
        <f t="shared" si="45"/>
        <v>0.73688399031350826</v>
      </c>
      <c r="E127" s="69">
        <v>138.12616478757562</v>
      </c>
      <c r="F127" s="71">
        <v>77.431850294864446</v>
      </c>
      <c r="G127" s="56">
        <f t="shared" si="46"/>
        <v>0.59311380312634387</v>
      </c>
      <c r="H127" s="69">
        <v>138.50783172238928</v>
      </c>
      <c r="I127" s="71">
        <v>121.21644871822674</v>
      </c>
      <c r="J127" s="56">
        <f t="shared" si="47"/>
        <v>0.55854712469105561</v>
      </c>
      <c r="K127" s="69">
        <v>138.90052345650307</v>
      </c>
      <c r="L127" s="71">
        <v>286.37839802003714</v>
      </c>
      <c r="M127" s="56">
        <f t="shared" si="48"/>
        <v>0.46971754576143887</v>
      </c>
      <c r="N127" s="69">
        <v>139.04005054744528</v>
      </c>
      <c r="O127" s="71">
        <v>650.51045065538131</v>
      </c>
      <c r="P127" s="56">
        <f t="shared" si="49"/>
        <v>0.41453073513304517</v>
      </c>
    </row>
    <row r="128" spans="1:16" s="96" customFormat="1" ht="16.5" customHeight="1" x14ac:dyDescent="0.25">
      <c r="A128" s="97">
        <v>40366</v>
      </c>
      <c r="B128" s="69">
        <v>137.73461592555213</v>
      </c>
      <c r="C128" s="71">
        <v>40.867476506560507</v>
      </c>
      <c r="D128" s="56">
        <f t="shared" si="45"/>
        <v>0.61719095187047213</v>
      </c>
      <c r="E128" s="69">
        <v>138.71584362202657</v>
      </c>
      <c r="F128" s="71">
        <v>77.762417087198656</v>
      </c>
      <c r="G128" s="56">
        <f t="shared" si="46"/>
        <v>0.42691320312686631</v>
      </c>
      <c r="H128" s="69">
        <v>138.99827535870165</v>
      </c>
      <c r="I128" s="71">
        <v>121.64566513978903</v>
      </c>
      <c r="J128" s="56">
        <f t="shared" si="47"/>
        <v>0.35409090606177696</v>
      </c>
      <c r="K128" s="69">
        <v>139.27928691610032</v>
      </c>
      <c r="L128" s="71">
        <v>287.15931424762761</v>
      </c>
      <c r="M128" s="56">
        <f t="shared" si="48"/>
        <v>0.27268684823631428</v>
      </c>
      <c r="N128" s="69">
        <v>139.36922429040629</v>
      </c>
      <c r="O128" s="71">
        <v>652.05051741337229</v>
      </c>
      <c r="P128" s="56">
        <f t="shared" si="49"/>
        <v>0.23674742756851774</v>
      </c>
    </row>
    <row r="129" spans="1:16" s="96" customFormat="1" ht="16.5" customHeight="1" x14ac:dyDescent="0.25">
      <c r="A129" s="97">
        <v>40398</v>
      </c>
      <c r="B129" s="69">
        <v>137.76825551728186</v>
      </c>
      <c r="C129" s="71">
        <v>40.877457768100797</v>
      </c>
      <c r="D129" s="56">
        <f t="shared" si="45"/>
        <v>2.4423483888669217E-2</v>
      </c>
      <c r="E129" s="69">
        <v>138.68243514321301</v>
      </c>
      <c r="F129" s="71">
        <v>77.743688699756291</v>
      </c>
      <c r="G129" s="56">
        <f t="shared" si="46"/>
        <v>-2.408411176489933E-2</v>
      </c>
      <c r="H129" s="69">
        <v>138.94605680006939</v>
      </c>
      <c r="I129" s="71">
        <v>121.59996557063199</v>
      </c>
      <c r="J129" s="56">
        <f t="shared" si="47"/>
        <v>-3.7567774490376848E-2</v>
      </c>
      <c r="K129" s="69">
        <v>139.18827204871849</v>
      </c>
      <c r="L129" s="71">
        <v>286.97166418506333</v>
      </c>
      <c r="M129" s="56">
        <f t="shared" si="48"/>
        <v>-6.5347022803674548E-2</v>
      </c>
      <c r="N129" s="69">
        <v>139.25538897532638</v>
      </c>
      <c r="O129" s="71">
        <v>651.51792941573001</v>
      </c>
      <c r="P129" s="56">
        <f t="shared" si="49"/>
        <v>-8.167894717038271E-2</v>
      </c>
    </row>
    <row r="130" spans="1:16" s="96" customFormat="1" ht="16.5" customHeight="1" x14ac:dyDescent="0.25">
      <c r="A130" s="97">
        <v>40430</v>
      </c>
      <c r="B130" s="69">
        <v>138.08645993386591</v>
      </c>
      <c r="C130" s="71">
        <v>40.971872751811659</v>
      </c>
      <c r="D130" s="56">
        <f t="shared" si="45"/>
        <v>0.23097078161387063</v>
      </c>
      <c r="E130" s="69">
        <v>138.66756594313148</v>
      </c>
      <c r="F130" s="71">
        <v>77.735353206792382</v>
      </c>
      <c r="G130" s="56">
        <f t="shared" si="46"/>
        <v>-1.0721761603182944E-2</v>
      </c>
      <c r="H130" s="69">
        <v>138.91652349920071</v>
      </c>
      <c r="I130" s="71">
        <v>121.50349946731534</v>
      </c>
      <c r="J130" s="56">
        <f t="shared" si="47"/>
        <v>-7.9330699531021676E-2</v>
      </c>
      <c r="K130" s="69">
        <v>138.88760709525351</v>
      </c>
      <c r="L130" s="71">
        <v>286.35176768956143</v>
      </c>
      <c r="M130" s="56">
        <f t="shared" si="48"/>
        <v>-0.21601313748598194</v>
      </c>
      <c r="N130" s="69">
        <v>138.84376952969444</v>
      </c>
      <c r="O130" s="71">
        <v>649.59213357473106</v>
      </c>
      <c r="P130" s="56">
        <f t="shared" si="49"/>
        <v>-0.29558600831230963</v>
      </c>
    </row>
    <row r="131" spans="1:16" s="96" customFormat="1" ht="16.5" customHeight="1" x14ac:dyDescent="0.25">
      <c r="A131" s="97">
        <v>40461</v>
      </c>
      <c r="B131" s="69">
        <v>139.34541959504836</v>
      </c>
      <c r="C131" s="71">
        <v>41.345420853937938</v>
      </c>
      <c r="D131" s="56">
        <f t="shared" si="45"/>
        <v>0.9117183985927646</v>
      </c>
      <c r="E131" s="69">
        <v>139.94237887237981</v>
      </c>
      <c r="F131" s="71">
        <v>78.44999785100822</v>
      </c>
      <c r="G131" s="56">
        <f t="shared" si="46"/>
        <v>0.91933028504382897</v>
      </c>
      <c r="H131" s="69">
        <v>140.12729108367964</v>
      </c>
      <c r="I131" s="71">
        <v>122.63373400944809</v>
      </c>
      <c r="J131" s="56">
        <f t="shared" si="47"/>
        <v>0.93020739903610927</v>
      </c>
      <c r="K131" s="69">
        <v>140.16918557337013</v>
      </c>
      <c r="L131" s="71">
        <v>288.99406436611014</v>
      </c>
      <c r="M131" s="56">
        <f t="shared" si="48"/>
        <v>0.92274502017855031</v>
      </c>
      <c r="N131" s="69">
        <v>140.11161346394309</v>
      </c>
      <c r="O131" s="71">
        <v>655.52384696077695</v>
      </c>
      <c r="P131" s="56">
        <f t="shared" si="49"/>
        <v>0.91314427614808125</v>
      </c>
    </row>
    <row r="132" spans="1:16" s="96" customFormat="1" ht="16.5" customHeight="1" x14ac:dyDescent="0.25">
      <c r="A132" s="97">
        <v>40493</v>
      </c>
      <c r="B132" s="69">
        <v>139.91136655705341</v>
      </c>
      <c r="C132" s="71">
        <v>41.513343957496744</v>
      </c>
      <c r="D132" s="56">
        <f t="shared" si="45"/>
        <v>0.40614679955013333</v>
      </c>
      <c r="E132" s="69">
        <v>140.33706060024471</v>
      </c>
      <c r="F132" s="71">
        <v>78.671251633831716</v>
      </c>
      <c r="G132" s="56">
        <f t="shared" si="46"/>
        <v>0.28203159832291824</v>
      </c>
      <c r="H132" s="69">
        <v>140.47657528911276</v>
      </c>
      <c r="I132" s="71">
        <v>122.939413410024</v>
      </c>
      <c r="J132" s="56">
        <f t="shared" si="47"/>
        <v>0.24926208358979629</v>
      </c>
      <c r="K132" s="69">
        <v>140.41481988015627</v>
      </c>
      <c r="L132" s="71">
        <v>289.50050132923798</v>
      </c>
      <c r="M132" s="56">
        <f t="shared" si="48"/>
        <v>0.17524130270241134</v>
      </c>
      <c r="N132" s="69">
        <v>140.29445360015947</v>
      </c>
      <c r="O132" s="71">
        <v>656.37927975830326</v>
      </c>
      <c r="P132" s="56">
        <f t="shared" si="49"/>
        <v>0.13049606074475584</v>
      </c>
    </row>
    <row r="133" spans="1:16" s="96" customFormat="1" ht="16.5" customHeight="1" x14ac:dyDescent="0.25">
      <c r="A133" s="97">
        <v>40524</v>
      </c>
      <c r="B133" s="69">
        <v>140.8433440542085</v>
      </c>
      <c r="C133" s="71">
        <v>41.789872615261444</v>
      </c>
      <c r="D133" s="56">
        <f t="shared" si="45"/>
        <v>0.66611993013094839</v>
      </c>
      <c r="E133" s="69">
        <v>140.97856480436468</v>
      </c>
      <c r="F133" s="71">
        <v>79.030871098929708</v>
      </c>
      <c r="G133" s="56">
        <f t="shared" si="46"/>
        <v>0.45711674548132297</v>
      </c>
      <c r="H133" s="69">
        <v>141.03676986726543</v>
      </c>
      <c r="I133" s="71">
        <v>123.42967303296702</v>
      </c>
      <c r="J133" s="56">
        <f t="shared" si="47"/>
        <v>0.39878148865728491</v>
      </c>
      <c r="K133" s="69">
        <v>140.80511487103507</v>
      </c>
      <c r="L133" s="71">
        <v>290.30519271168708</v>
      </c>
      <c r="M133" s="56">
        <f t="shared" si="48"/>
        <v>0.2779585454099065</v>
      </c>
      <c r="N133" s="69">
        <v>140.5842990762103</v>
      </c>
      <c r="O133" s="71">
        <v>657.7353459457355</v>
      </c>
      <c r="P133" s="56">
        <f t="shared" si="49"/>
        <v>0.20659795780446633</v>
      </c>
    </row>
    <row r="134" spans="1:16" s="96" customFormat="1" ht="16.5" customHeight="1" x14ac:dyDescent="0.25">
      <c r="A134" s="26" t="s">
        <v>60</v>
      </c>
      <c r="B134" s="69"/>
      <c r="C134" s="71"/>
      <c r="D134" s="58">
        <f>((D122/100)+1)*((D123/100)+1)*((D124/100)+1)*((D125/100)+1)*((D126/100)+1)*((D127/100)+1)*((D128/100)+1)*((D129/100)+1)*((D130/100)+1)*((D131/100)+1)*((D132/100)+1)*((D133/100)+1)-1</f>
        <v>7.2470169256824368E-2</v>
      </c>
      <c r="E134" s="69"/>
      <c r="F134" s="71"/>
      <c r="G134" s="58">
        <f>((G122/100)+1)*((G123/100)+1)*((G124/100)+1)*((G125/100)+1)*((G126/100)+1)*((G127/100)+1)*((G128/100)+1)*((G129/100)+1)*((G130/100)+1)*((G131/100)+1)*((G132/100)+1)*((G133/100)+1)-1</f>
        <v>6.5048664478056351E-2</v>
      </c>
      <c r="H134" s="69"/>
      <c r="I134" s="58"/>
      <c r="J134" s="58">
        <f>((J122/100)+1)*((J123/100)+1)*((J124/100)+1)*((J125/100)+1)*((J126/100)+1)*((J127/100)+1)*((J128/100)+1)*((J129/100)+1)*((J130/100)+1)*((J131/100)+1)*((J132/100)+1)*((J133/100)+1)-1</f>
        <v>6.3150726394658019E-2</v>
      </c>
      <c r="K134" s="69"/>
      <c r="L134" s="71"/>
      <c r="M134" s="58">
        <f>((M122/100)+1)*((M123/100)+1)*((M124/100)+1)*((M125/100)+1)*((M126/100)+1)*((M127/100)+1)*((M128/100)+1)*((M129/100)+1)*((M130/100)+1)*((M131/100)+1)*((M132/100)+1)*((M133/100)+1)-1</f>
        <v>5.8708175618008118E-2</v>
      </c>
      <c r="N134" s="69"/>
      <c r="O134" s="71"/>
      <c r="P134" s="58">
        <f>((P122/100)+1)*((P123/100)+1)*((P124/100)+1)*((P125/100)+1)*((P126/100)+1)*((P127/100)+1)*((P128/100)+1)*((P129/100)+1)*((P130/100)+1)*((P131/100)+1)*((P132/100)+1)*((P133/100)+1)-1</f>
        <v>5.6009225248029759E-2</v>
      </c>
    </row>
    <row r="135" spans="1:16" s="96" customFormat="1" ht="16.5" customHeight="1" x14ac:dyDescent="0.25">
      <c r="A135" s="97">
        <v>40544</v>
      </c>
      <c r="B135" s="69">
        <v>140.91847982935408</v>
      </c>
      <c r="C135" s="71">
        <v>41.812166281272205</v>
      </c>
      <c r="D135" s="56">
        <f>((C135/C133)-1)*100</f>
        <v>5.3347054239694103E-2</v>
      </c>
      <c r="E135" s="69">
        <v>141.11412735955869</v>
      </c>
      <c r="F135" s="71">
        <v>79.106865820824112</v>
      </c>
      <c r="G135" s="56">
        <f>((F135/F133)-1)*100</f>
        <v>9.6158274403013166E-2</v>
      </c>
      <c r="H135" s="69">
        <v>141.19814209744138</v>
      </c>
      <c r="I135" s="71">
        <v>123.57089947785767</v>
      </c>
      <c r="J135" s="56">
        <f>((I135/I133)-1)*100</f>
        <v>0.11441855221712149</v>
      </c>
      <c r="K135" s="69">
        <v>140.98925051734503</v>
      </c>
      <c r="L135" s="71">
        <v>290.6848347036422</v>
      </c>
      <c r="M135" s="56">
        <f>((L135/L133)-1)*100</f>
        <v>0.13077340725771158</v>
      </c>
      <c r="N135" s="69">
        <v>140.77649261373557</v>
      </c>
      <c r="O135" s="71">
        <v>658.63453940989484</v>
      </c>
      <c r="P135" s="56">
        <f>((O135/O133)-1)*100</f>
        <v>0.13671052798089889</v>
      </c>
    </row>
    <row r="136" spans="1:16" s="96" customFormat="1" ht="16.5" customHeight="1" x14ac:dyDescent="0.25">
      <c r="A136" s="97">
        <v>40576</v>
      </c>
      <c r="B136" s="69">
        <v>141.78751607427586</v>
      </c>
      <c r="C136" s="71">
        <v>42.070019531045574</v>
      </c>
      <c r="D136" s="56">
        <f t="shared" ref="D136:D146" si="50">((C136/C135)-1)*100</f>
        <v>0.61669430863442454</v>
      </c>
      <c r="E136" s="69">
        <v>141.99888974153248</v>
      </c>
      <c r="F136" s="71">
        <v>79.60285286580492</v>
      </c>
      <c r="G136" s="56">
        <f t="shared" ref="G136:G146" si="51">((F136/F135)-1)*100</f>
        <v>0.62698356183672477</v>
      </c>
      <c r="H136" s="69">
        <v>142.09605672799864</v>
      </c>
      <c r="I136" s="71">
        <v>124.35671802266344</v>
      </c>
      <c r="J136" s="56">
        <f t="shared" ref="J136:J146" si="52">((I136/I135)-1)*100</f>
        <v>0.63592524463786937</v>
      </c>
      <c r="K136" s="69">
        <v>141.88267496832034</v>
      </c>
      <c r="L136" s="71">
        <v>292.52685413348513</v>
      </c>
      <c r="M136" s="56">
        <f t="shared" ref="M136:M146" si="53">((L136/L135)-1)*100</f>
        <v>0.6336826727548095</v>
      </c>
      <c r="N136" s="69">
        <v>141.66161688534183</v>
      </c>
      <c r="O136" s="71">
        <v>662.77566699537488</v>
      </c>
      <c r="P136" s="56">
        <f t="shared" ref="P136:P146" si="54">((O136/O135)-1)*100</f>
        <v>0.62874437000985939</v>
      </c>
    </row>
    <row r="137" spans="1:16" s="96" customFormat="1" ht="16.5" customHeight="1" x14ac:dyDescent="0.25">
      <c r="A137" s="97">
        <v>40605</v>
      </c>
      <c r="B137" s="69">
        <v>142.62011348217621</v>
      </c>
      <c r="C137" s="71">
        <v>42.317060950358652</v>
      </c>
      <c r="D137" s="56">
        <f t="shared" si="50"/>
        <v>0.5872148909528585</v>
      </c>
      <c r="E137" s="69">
        <v>142.91761011782845</v>
      </c>
      <c r="F137" s="71">
        <v>80.117876349947778</v>
      </c>
      <c r="G137" s="56">
        <f t="shared" si="51"/>
        <v>0.64699123913447565</v>
      </c>
      <c r="H137" s="69">
        <v>143.06063154539939</v>
      </c>
      <c r="I137" s="71">
        <v>125.20087486516387</v>
      </c>
      <c r="J137" s="56">
        <f t="shared" si="52"/>
        <v>0.67881884945417692</v>
      </c>
      <c r="K137" s="69">
        <v>142.86596152518487</v>
      </c>
      <c r="L137" s="71">
        <v>294.55414691786177</v>
      </c>
      <c r="M137" s="56">
        <f t="shared" si="53"/>
        <v>0.69302792401122471</v>
      </c>
      <c r="N137" s="69">
        <v>142.64253360652822</v>
      </c>
      <c r="O137" s="71">
        <v>667.3649675303069</v>
      </c>
      <c r="P137" s="56">
        <f t="shared" si="54"/>
        <v>0.69243648544570213</v>
      </c>
    </row>
    <row r="138" spans="1:16" s="96" customFormat="1" ht="16.5" customHeight="1" x14ac:dyDescent="0.25">
      <c r="A138" s="97">
        <v>40637</v>
      </c>
      <c r="B138" s="69">
        <v>143.0149949469598</v>
      </c>
      <c r="C138" s="71">
        <v>42.434226913878256</v>
      </c>
      <c r="D138" s="56">
        <f t="shared" si="50"/>
        <v>0.27687642026237302</v>
      </c>
      <c r="E138" s="69">
        <v>143.2669710257193</v>
      </c>
      <c r="F138" s="71">
        <v>80.313723831562044</v>
      </c>
      <c r="G138" s="56">
        <f t="shared" si="51"/>
        <v>0.24444916732293542</v>
      </c>
      <c r="H138" s="69">
        <v>143.40006864989286</v>
      </c>
      <c r="I138" s="71">
        <v>125.49793648152331</v>
      </c>
      <c r="J138" s="56">
        <f t="shared" si="52"/>
        <v>0.23726800366161704</v>
      </c>
      <c r="K138" s="69">
        <v>143.17445929739208</v>
      </c>
      <c r="L138" s="71">
        <v>295.19019274115283</v>
      </c>
      <c r="M138" s="56">
        <f t="shared" si="53"/>
        <v>0.2159351107246188</v>
      </c>
      <c r="N138" s="69">
        <v>142.93094485618352</v>
      </c>
      <c r="O138" s="71">
        <v>668.7143235701576</v>
      </c>
      <c r="P138" s="56">
        <f t="shared" si="54"/>
        <v>0.20219162010319813</v>
      </c>
    </row>
    <row r="139" spans="1:16" s="96" customFormat="1" ht="16.5" customHeight="1" x14ac:dyDescent="0.25">
      <c r="A139" s="97">
        <v>40668</v>
      </c>
      <c r="B139" s="69">
        <v>145.8381832523817</v>
      </c>
      <c r="C139" s="71">
        <v>43.271900006950148</v>
      </c>
      <c r="D139" s="56">
        <f t="shared" si="50"/>
        <v>1.974050557753726</v>
      </c>
      <c r="E139" s="69">
        <v>145.69322444203056</v>
      </c>
      <c r="F139" s="71">
        <v>81.673852027390396</v>
      </c>
      <c r="G139" s="56">
        <f t="shared" si="51"/>
        <v>1.6935190288037028</v>
      </c>
      <c r="H139" s="69">
        <v>145.64167573909955</v>
      </c>
      <c r="I139" s="71">
        <v>127.45970028503045</v>
      </c>
      <c r="J139" s="56">
        <f t="shared" si="52"/>
        <v>1.5631841116335421</v>
      </c>
      <c r="K139" s="69">
        <v>145.28033804689554</v>
      </c>
      <c r="L139" s="71">
        <v>299.53199194895853</v>
      </c>
      <c r="M139" s="56">
        <f t="shared" si="53"/>
        <v>1.4708480547702241</v>
      </c>
      <c r="N139" s="69">
        <v>144.9993057454073</v>
      </c>
      <c r="O139" s="71">
        <v>678.39132216782286</v>
      </c>
      <c r="P139" s="56">
        <f t="shared" si="54"/>
        <v>1.4471050277495623</v>
      </c>
    </row>
    <row r="140" spans="1:16" s="96" customFormat="1" ht="16.5" customHeight="1" x14ac:dyDescent="0.25">
      <c r="A140" s="97">
        <v>40700</v>
      </c>
      <c r="B140" s="69">
        <v>145.56182764634408</v>
      </c>
      <c r="C140" s="71">
        <v>43.189902056316569</v>
      </c>
      <c r="D140" s="56">
        <f t="shared" si="50"/>
        <v>-0.18949468505059519</v>
      </c>
      <c r="E140" s="69">
        <v>145.5496635068441</v>
      </c>
      <c r="F140" s="71">
        <v>81.59337351082084</v>
      </c>
      <c r="G140" s="56">
        <f t="shared" si="51"/>
        <v>-9.8536452697939314E-2</v>
      </c>
      <c r="H140" s="69">
        <v>145.5380388511862</v>
      </c>
      <c r="I140" s="71">
        <v>127.36900147505813</v>
      </c>
      <c r="J140" s="56">
        <f t="shared" si="52"/>
        <v>-7.1158813153882061E-2</v>
      </c>
      <c r="K140" s="69">
        <v>145.25034799362129</v>
      </c>
      <c r="L140" s="71">
        <v>299.47015990398489</v>
      </c>
      <c r="M140" s="56">
        <f t="shared" si="53"/>
        <v>-2.0642885112642784E-2</v>
      </c>
      <c r="N140" s="69">
        <v>145.0111531631718</v>
      </c>
      <c r="O140" s="71">
        <v>678.44675129805353</v>
      </c>
      <c r="P140" s="56">
        <f t="shared" si="54"/>
        <v>8.1706720618912598E-3</v>
      </c>
    </row>
    <row r="141" spans="1:16" s="96" customFormat="1" ht="16.5" customHeight="1" x14ac:dyDescent="0.25">
      <c r="A141" s="97">
        <v>40731</v>
      </c>
      <c r="B141" s="69">
        <v>145.37507905897016</v>
      </c>
      <c r="C141" s="71">
        <v>43.13449155942839</v>
      </c>
      <c r="D141" s="56">
        <f t="shared" si="50"/>
        <v>-0.12829502788852531</v>
      </c>
      <c r="E141" s="69">
        <v>145.38071861295333</v>
      </c>
      <c r="F141" s="71">
        <v>81.498665055316053</v>
      </c>
      <c r="G141" s="56">
        <f t="shared" si="51"/>
        <v>-0.11607370970171393</v>
      </c>
      <c r="H141" s="69">
        <v>145.37440730573363</v>
      </c>
      <c r="I141" s="71">
        <v>127.22579776887497</v>
      </c>
      <c r="J141" s="56">
        <f t="shared" si="52"/>
        <v>-0.11243214952203484</v>
      </c>
      <c r="K141" s="69">
        <v>145.09694342558743</v>
      </c>
      <c r="L141" s="71">
        <v>299.15387776660157</v>
      </c>
      <c r="M141" s="56">
        <f t="shared" si="53"/>
        <v>-0.10561390740391197</v>
      </c>
      <c r="N141" s="69">
        <v>144.86366584851942</v>
      </c>
      <c r="O141" s="71">
        <v>677.75671961910416</v>
      </c>
      <c r="P141" s="56">
        <f t="shared" si="54"/>
        <v>-0.10170756623554267</v>
      </c>
    </row>
    <row r="142" spans="1:16" s="96" customFormat="1" ht="16.5" customHeight="1" x14ac:dyDescent="0.25">
      <c r="A142" s="97">
        <v>40763</v>
      </c>
      <c r="B142" s="69">
        <v>145.47130385969342</v>
      </c>
      <c r="C142" s="71">
        <v>43.163042586753519</v>
      </c>
      <c r="D142" s="56">
        <f t="shared" si="50"/>
        <v>6.6190712566505105E-2</v>
      </c>
      <c r="E142" s="69">
        <v>145.56350564537237</v>
      </c>
      <c r="F142" s="71">
        <v>81.601133245552703</v>
      </c>
      <c r="G142" s="56">
        <f t="shared" si="51"/>
        <v>0.12572990019787955</v>
      </c>
      <c r="H142" s="69">
        <v>145.58522358541094</v>
      </c>
      <c r="I142" s="71">
        <v>127.41029564481958</v>
      </c>
      <c r="J142" s="56">
        <f t="shared" si="52"/>
        <v>0.14501608885941764</v>
      </c>
      <c r="K142" s="69">
        <v>145.35249853962478</v>
      </c>
      <c r="L142" s="71">
        <v>299.68076897149149</v>
      </c>
      <c r="M142" s="56">
        <f t="shared" si="53"/>
        <v>0.17612715196058115</v>
      </c>
      <c r="N142" s="69">
        <v>145.14323384304902</v>
      </c>
      <c r="O142" s="71">
        <v>679.06470175370657</v>
      </c>
      <c r="P142" s="56">
        <f t="shared" si="54"/>
        <v>0.19298696667109372</v>
      </c>
    </row>
    <row r="143" spans="1:16" s="96" customFormat="1" ht="16.5" customHeight="1" x14ac:dyDescent="0.25">
      <c r="A143" s="97">
        <v>40795</v>
      </c>
      <c r="B143" s="69">
        <v>146.82509614779181</v>
      </c>
      <c r="C143" s="71">
        <v>43.564728641902718</v>
      </c>
      <c r="D143" s="56">
        <f t="shared" si="50"/>
        <v>0.93062497700862057</v>
      </c>
      <c r="E143" s="69">
        <v>146.50609615479007</v>
      </c>
      <c r="F143" s="71">
        <v>82.129538036396184</v>
      </c>
      <c r="G143" s="56">
        <f t="shared" si="51"/>
        <v>0.64754589774314031</v>
      </c>
      <c r="H143" s="69">
        <v>146.37102495449261</v>
      </c>
      <c r="I143" s="71">
        <v>128.09799720056202</v>
      </c>
      <c r="J143" s="56">
        <f t="shared" si="52"/>
        <v>0.53975352012332056</v>
      </c>
      <c r="K143" s="69">
        <v>145.95414665511245</v>
      </c>
      <c r="L143" s="71">
        <v>300.92121802954773</v>
      </c>
      <c r="M143" s="56">
        <f t="shared" si="53"/>
        <v>0.41392347674276131</v>
      </c>
      <c r="N143" s="69">
        <v>145.66065570867596</v>
      </c>
      <c r="O143" s="71">
        <v>681.48550302400724</v>
      </c>
      <c r="P143" s="56">
        <f t="shared" si="54"/>
        <v>0.35649051762649542</v>
      </c>
    </row>
    <row r="144" spans="1:16" s="96" customFormat="1" ht="16.5" customHeight="1" x14ac:dyDescent="0.25">
      <c r="A144" s="97">
        <v>40826</v>
      </c>
      <c r="B144" s="69">
        <v>147.26548378683211</v>
      </c>
      <c r="C144" s="71">
        <v>43.695396821222189</v>
      </c>
      <c r="D144" s="56">
        <f t="shared" si="50"/>
        <v>0.29994030352753498</v>
      </c>
      <c r="E144" s="69">
        <v>146.85208733095584</v>
      </c>
      <c r="F144" s="71">
        <v>82.323496487334239</v>
      </c>
      <c r="G144" s="56">
        <f t="shared" si="51"/>
        <v>0.23616162415536213</v>
      </c>
      <c r="H144" s="69">
        <v>146.69564859020872</v>
      </c>
      <c r="I144" s="71">
        <v>128.38209466856932</v>
      </c>
      <c r="J144" s="56">
        <f t="shared" si="52"/>
        <v>0.22178135038481983</v>
      </c>
      <c r="K144" s="69">
        <v>146.21643708176921</v>
      </c>
      <c r="L144" s="71">
        <v>301.46199577705181</v>
      </c>
      <c r="M144" s="56">
        <f t="shared" si="53"/>
        <v>0.17970741679338431</v>
      </c>
      <c r="N144" s="69">
        <v>145.88303104767428</v>
      </c>
      <c r="O144" s="71">
        <v>682.5259045587942</v>
      </c>
      <c r="P144" s="56">
        <f t="shared" si="54"/>
        <v>0.15266671560441036</v>
      </c>
    </row>
    <row r="145" spans="1:16" s="96" customFormat="1" ht="16.5" customHeight="1" x14ac:dyDescent="0.25">
      <c r="A145" s="97">
        <v>40858</v>
      </c>
      <c r="B145" s="69">
        <v>147.1608754179158</v>
      </c>
      <c r="C145" s="71">
        <v>43.664358290854565</v>
      </c>
      <c r="D145" s="56">
        <f t="shared" si="50"/>
        <v>-7.1033867696901343E-2</v>
      </c>
      <c r="E145" s="69">
        <v>146.64686485715782</v>
      </c>
      <c r="F145" s="71">
        <v>82.208451261162168</v>
      </c>
      <c r="G145" s="56">
        <f t="shared" si="51"/>
        <v>-0.13974774041548566</v>
      </c>
      <c r="H145" s="69">
        <v>146.46497713109741</v>
      </c>
      <c r="I145" s="71">
        <v>128.18022034315086</v>
      </c>
      <c r="J145" s="56">
        <f t="shared" si="52"/>
        <v>-0.15724492261917078</v>
      </c>
      <c r="K145" s="69">
        <v>145.92409719134665</v>
      </c>
      <c r="L145" s="71">
        <v>300.85926349488892</v>
      </c>
      <c r="M145" s="56">
        <f t="shared" si="53"/>
        <v>-0.19993640677966606</v>
      </c>
      <c r="N145" s="69">
        <v>145.5528415919602</v>
      </c>
      <c r="O145" s="71">
        <v>680.98108570413694</v>
      </c>
      <c r="P145" s="56">
        <f t="shared" si="54"/>
        <v>-0.2263384941639468</v>
      </c>
    </row>
    <row r="146" spans="1:16" s="96" customFormat="1" ht="16.5" customHeight="1" x14ac:dyDescent="0.25">
      <c r="A146" s="97">
        <v>40889</v>
      </c>
      <c r="B146" s="69">
        <v>147.33009030639241</v>
      </c>
      <c r="C146" s="71">
        <v>43.714566333567049</v>
      </c>
      <c r="D146" s="56">
        <f t="shared" si="50"/>
        <v>0.11498632907425144</v>
      </c>
      <c r="E146" s="69">
        <v>146.80921091379631</v>
      </c>
      <c r="F146" s="71">
        <v>82.299460488653011</v>
      </c>
      <c r="G146" s="56">
        <f t="shared" si="51"/>
        <v>0.11070543976279268</v>
      </c>
      <c r="H146" s="69">
        <v>146.62971490796406</v>
      </c>
      <c r="I146" s="71">
        <v>128.32439217829688</v>
      </c>
      <c r="J146" s="56">
        <f t="shared" si="52"/>
        <v>0.11247588337737202</v>
      </c>
      <c r="K146" s="69">
        <v>146.07868173440804</v>
      </c>
      <c r="L146" s="71">
        <v>301.17797844785628</v>
      </c>
      <c r="M146" s="56">
        <f t="shared" si="53"/>
        <v>0.10593489768773168</v>
      </c>
      <c r="N146" s="69">
        <v>145.6987952809165</v>
      </c>
      <c r="O146" s="71">
        <v>681.66394218760308</v>
      </c>
      <c r="P146" s="56">
        <f t="shared" si="54"/>
        <v>0.10027539645394157</v>
      </c>
    </row>
    <row r="147" spans="1:16" s="96" customFormat="1" ht="16.5" customHeight="1" x14ac:dyDescent="0.25">
      <c r="A147" s="26" t="s">
        <v>61</v>
      </c>
      <c r="B147" s="69"/>
      <c r="C147" s="71"/>
      <c r="D147" s="58">
        <f>((D135/100)+1)*((D136/100)+1)*((D137/100)+1)*((D138/100)+1)*((D139/100)+1)*((D140/100)+1)*((D141/100)+1)*((D142/100)+1)*((D143/100)+1)*((D144/100)+1)*((D145/100)+1)*((D146/100)+1)-1</f>
        <v>4.6056462914479068E-2</v>
      </c>
      <c r="E147" s="69"/>
      <c r="F147" s="71"/>
      <c r="G147" s="58">
        <f>((G135/100)+1)*((G136/100)+1)*((G137/100)+1)*((G138/100)+1)*((G139/100)+1)*((G140/100)+1)*((G141/100)+1)*((G142/100)+1)*((G143/100)+1)*((G144/100)+1)*((G145/100)+1)*((G146/100)+1)-1</f>
        <v>4.1358387479138115E-2</v>
      </c>
      <c r="H147" s="69"/>
      <c r="I147" s="58"/>
      <c r="J147" s="58">
        <f>((J135/100)+1)*((J136/100)+1)*((J137/100)+1)*((J138/100)+1)*((J139/100)+1)*((J140/100)+1)*((J141/100)+1)*((J142/100)+1)*((J143/100)+1)*((J144/100)+1)*((J145/100)+1)*((J146/100)+1)-1</f>
        <v>3.965593544124979E-2</v>
      </c>
      <c r="K147" s="69"/>
      <c r="L147" s="71"/>
      <c r="M147" s="58">
        <f>((M135/100)+1)*((M136/100)+1)*((M137/100)+1)*((M138/100)+1)*((M139/100)+1)*((M140/100)+1)*((M141/100)+1)*((M142/100)+1)*((M143/100)+1)*((M144/100)+1)*((M145/100)+1)*((M146/100)+1)-1</f>
        <v>3.7452949548055336E-2</v>
      </c>
      <c r="N147" s="69"/>
      <c r="O147" s="71"/>
      <c r="P147" s="58">
        <f>((P135/100)+1)*((P136/100)+1)*((P137/100)+1)*((P138/100)+1)*((P139/100)+1)*((P140/100)+1)*((P141/100)+1)*((P142/100)+1)*((P143/100)+1)*((P144/100)+1)*((P145/100)+1)*((P146/100)+1)-1</f>
        <v>3.6380280289576516E-2</v>
      </c>
    </row>
    <row r="148" spans="1:16" s="96" customFormat="1" ht="16.5" customHeight="1" x14ac:dyDescent="0.25">
      <c r="A148" s="97">
        <v>40909</v>
      </c>
      <c r="B148" s="69">
        <v>147.3642114067386</v>
      </c>
      <c r="C148" s="71">
        <v>43.724690464363114</v>
      </c>
      <c r="D148" s="56">
        <f>((C148/C146)-1)*100</f>
        <v>2.3159627660063187E-2</v>
      </c>
      <c r="E148" s="69">
        <v>147.03603001051732</v>
      </c>
      <c r="F148" s="71">
        <v>82.426612519322418</v>
      </c>
      <c r="G148" s="56">
        <f>((F148/F146)-1)*100</f>
        <v>0.15449922747299283</v>
      </c>
      <c r="H148" s="69">
        <v>146.91571384859452</v>
      </c>
      <c r="I148" s="71">
        <v>128.57468687636049</v>
      </c>
      <c r="J148" s="56">
        <f>((I148/I146)-1)*100</f>
        <v>0.19504841894426583</v>
      </c>
      <c r="K148" s="69">
        <v>146.46899018853762</v>
      </c>
      <c r="L148" s="71">
        <v>301.98269758818628</v>
      </c>
      <c r="M148" s="56">
        <f>((L148/L146)-1)*100</f>
        <v>0.26719056435573485</v>
      </c>
      <c r="N148" s="69">
        <v>146.14734227810806</v>
      </c>
      <c r="O148" s="71">
        <v>683.76250665254929</v>
      </c>
      <c r="P148" s="56">
        <f>((O148/O146)-1)*100</f>
        <v>0.30785909816668511</v>
      </c>
    </row>
    <row r="149" spans="1:16" s="96" customFormat="1" ht="16.5" customHeight="1" x14ac:dyDescent="0.25">
      <c r="A149" s="97">
        <v>40941</v>
      </c>
      <c r="B149" s="69">
        <v>147.38554944243646</v>
      </c>
      <c r="C149" s="71">
        <v>43.73102170990164</v>
      </c>
      <c r="D149" s="56">
        <f t="shared" ref="D149:D159" si="55">((C149/C148)-1)*100</f>
        <v>1.4479794988342398E-2</v>
      </c>
      <c r="E149" s="69">
        <v>147.02182507554454</v>
      </c>
      <c r="F149" s="71">
        <v>82.418649405310319</v>
      </c>
      <c r="G149" s="56">
        <f t="shared" ref="G149:G159" si="56">((F149/F148)-1)*100</f>
        <v>-9.6608531743758164E-3</v>
      </c>
      <c r="H149" s="69">
        <v>146.88816710596103</v>
      </c>
      <c r="I149" s="71">
        <v>128.55057908206277</v>
      </c>
      <c r="J149" s="56">
        <f t="shared" ref="J149:J159" si="57">((I149/I148)-1)*100</f>
        <v>-1.8750031505732068E-2</v>
      </c>
      <c r="K149" s="69">
        <v>146.42543259539391</v>
      </c>
      <c r="L149" s="71">
        <v>301.89289264407449</v>
      </c>
      <c r="M149" s="56">
        <f t="shared" ref="M149:M159" si="58">((L149/L148)-1)*100</f>
        <v>-2.9738440258009202E-2</v>
      </c>
      <c r="N149" s="69">
        <v>146.09637335433561</v>
      </c>
      <c r="O149" s="71">
        <v>683.52404429985245</v>
      </c>
      <c r="P149" s="56">
        <f t="shared" ref="P149:P159" si="59">((O149/O148)-1)*100</f>
        <v>-3.4875026105818385E-2</v>
      </c>
    </row>
    <row r="150" spans="1:16" s="96" customFormat="1" ht="16.5" customHeight="1" x14ac:dyDescent="0.25">
      <c r="A150" s="97">
        <v>40971</v>
      </c>
      <c r="B150" s="69">
        <v>148.59201905950215</v>
      </c>
      <c r="C150" s="71">
        <v>44.08899540010281</v>
      </c>
      <c r="D150" s="56">
        <f t="shared" si="55"/>
        <v>0.81858066929205719</v>
      </c>
      <c r="E150" s="69">
        <v>151.12244162418469</v>
      </c>
      <c r="F150" s="71">
        <v>84.717405236251238</v>
      </c>
      <c r="G150" s="56">
        <f t="shared" si="56"/>
        <v>2.789120966586478</v>
      </c>
      <c r="H150" s="69">
        <v>152.04861747665836</v>
      </c>
      <c r="I150" s="71">
        <v>133.06679639587026</v>
      </c>
      <c r="J150" s="56">
        <f t="shared" si="57"/>
        <v>3.5131831735464081</v>
      </c>
      <c r="K150" s="69">
        <v>152.91962804532156</v>
      </c>
      <c r="L150" s="71">
        <v>315.28231151089176</v>
      </c>
      <c r="M150" s="56">
        <f t="shared" si="58"/>
        <v>4.4351553789651943</v>
      </c>
      <c r="N150" s="69">
        <v>153.22601866398537</v>
      </c>
      <c r="O150" s="71">
        <v>716.88068337709922</v>
      </c>
      <c r="P150" s="56">
        <f t="shared" si="59"/>
        <v>4.8800973945861248</v>
      </c>
    </row>
    <row r="151" spans="1:16" s="96" customFormat="1" ht="16.5" customHeight="1" x14ac:dyDescent="0.25">
      <c r="A151" s="97">
        <v>41003</v>
      </c>
      <c r="B151" s="69">
        <v>148.71238769683507</v>
      </c>
      <c r="C151" s="71">
        <v>44.12471018701585</v>
      </c>
      <c r="D151" s="56">
        <f t="shared" si="55"/>
        <v>8.1006125426386077E-2</v>
      </c>
      <c r="E151" s="69">
        <v>150.70903669065598</v>
      </c>
      <c r="F151" s="71">
        <v>84.485655451745316</v>
      </c>
      <c r="G151" s="56">
        <f t="shared" si="56"/>
        <v>-0.27355628263122655</v>
      </c>
      <c r="H151" s="69">
        <v>151.44657809077819</v>
      </c>
      <c r="I151" s="71">
        <v>132.53991589072186</v>
      </c>
      <c r="J151" s="56">
        <f t="shared" si="57"/>
        <v>-0.39595189740717629</v>
      </c>
      <c r="K151" s="69">
        <v>152.06166604493717</v>
      </c>
      <c r="L151" s="71">
        <v>313.51340685079458</v>
      </c>
      <c r="M151" s="56">
        <f t="shared" si="58"/>
        <v>-0.56105420301578723</v>
      </c>
      <c r="N151" s="69">
        <v>152.24076635079831</v>
      </c>
      <c r="O151" s="71">
        <v>712.27109841408264</v>
      </c>
      <c r="P151" s="56">
        <f t="shared" si="59"/>
        <v>-0.64300588227620414</v>
      </c>
    </row>
    <row r="152" spans="1:16" s="96" customFormat="1" ht="16.5" customHeight="1" x14ac:dyDescent="0.25">
      <c r="A152" s="97">
        <v>41034</v>
      </c>
      <c r="B152" s="69">
        <v>152.32280038827102</v>
      </c>
      <c r="C152" s="71">
        <v>45.195961991471449</v>
      </c>
      <c r="D152" s="56">
        <f t="shared" si="55"/>
        <v>2.4277820747496293</v>
      </c>
      <c r="E152" s="69">
        <v>154.02702106721702</v>
      </c>
      <c r="F152" s="71">
        <v>86.345677192895408</v>
      </c>
      <c r="G152" s="56">
        <f t="shared" si="56"/>
        <v>2.2015828973623419</v>
      </c>
      <c r="H152" s="69">
        <v>154.62950226569683</v>
      </c>
      <c r="I152" s="71">
        <v>135.3254823112282</v>
      </c>
      <c r="J152" s="56">
        <f t="shared" si="57"/>
        <v>2.1016811439680039</v>
      </c>
      <c r="K152" s="69">
        <v>155.14021356517014</v>
      </c>
      <c r="L152" s="71">
        <v>319.86060760377785</v>
      </c>
      <c r="M152" s="56">
        <f t="shared" si="58"/>
        <v>2.024538859993319</v>
      </c>
      <c r="N152" s="69">
        <v>155.28772928180919</v>
      </c>
      <c r="O152" s="71">
        <v>726.52656812642851</v>
      </c>
      <c r="P152" s="56">
        <f t="shared" si="59"/>
        <v>2.0014106628903683</v>
      </c>
    </row>
    <row r="153" spans="1:16" s="96" customFormat="1" ht="16.5" customHeight="1" x14ac:dyDescent="0.25">
      <c r="A153" s="97">
        <v>41066</v>
      </c>
      <c r="B153" s="69">
        <v>152.74237221584511</v>
      </c>
      <c r="C153" s="71">
        <v>45.320453875308885</v>
      </c>
      <c r="D153" s="56">
        <f t="shared" si="55"/>
        <v>0.27544912941763755</v>
      </c>
      <c r="E153" s="69">
        <v>154.36501661509905</v>
      </c>
      <c r="F153" s="71">
        <v>86.535153391732763</v>
      </c>
      <c r="G153" s="56">
        <f t="shared" si="56"/>
        <v>0.21943912538211485</v>
      </c>
      <c r="H153" s="69">
        <v>154.95116153659507</v>
      </c>
      <c r="I153" s="71">
        <v>135.60698548711886</v>
      </c>
      <c r="J153" s="56">
        <f t="shared" si="57"/>
        <v>0.20801934054315296</v>
      </c>
      <c r="K153" s="69">
        <v>155.40504458404027</v>
      </c>
      <c r="L153" s="71">
        <v>320.40662342173681</v>
      </c>
      <c r="M153" s="56">
        <f t="shared" si="58"/>
        <v>0.1707043021175414</v>
      </c>
      <c r="N153" s="69">
        <v>155.51503587392762</v>
      </c>
      <c r="O153" s="71">
        <v>727.59004093943236</v>
      </c>
      <c r="P153" s="56">
        <f t="shared" si="59"/>
        <v>0.14637769073557738</v>
      </c>
    </row>
    <row r="154" spans="1:16" s="96" customFormat="1" ht="16.5" customHeight="1" x14ac:dyDescent="0.25">
      <c r="A154" s="97">
        <v>41097</v>
      </c>
      <c r="B154" s="69">
        <v>153.93254261463093</v>
      </c>
      <c r="C154" s="71">
        <v>45.67359139621702</v>
      </c>
      <c r="D154" s="56">
        <f t="shared" si="55"/>
        <v>0.77920120102885626</v>
      </c>
      <c r="E154" s="69">
        <v>155.72065643781576</v>
      </c>
      <c r="F154" s="71">
        <v>87.295108610700765</v>
      </c>
      <c r="G154" s="56">
        <f t="shared" si="56"/>
        <v>0.87820404677367847</v>
      </c>
      <c r="H154" s="69">
        <v>156.37080746839678</v>
      </c>
      <c r="I154" s="71">
        <v>136.84940215158002</v>
      </c>
      <c r="J154" s="56">
        <f t="shared" si="57"/>
        <v>0.91618928036651948</v>
      </c>
      <c r="K154" s="69">
        <v>156.89408030032848</v>
      </c>
      <c r="L154" s="71">
        <v>323.47664542319296</v>
      </c>
      <c r="M154" s="56">
        <f t="shared" si="58"/>
        <v>0.95816433776252374</v>
      </c>
      <c r="N154" s="69">
        <v>157.03375496179606</v>
      </c>
      <c r="O154" s="71">
        <v>734.69549461539395</v>
      </c>
      <c r="P154" s="56">
        <f t="shared" si="59"/>
        <v>0.97657379515356801</v>
      </c>
    </row>
    <row r="155" spans="1:16" s="96" customFormat="1" ht="16.5" customHeight="1" x14ac:dyDescent="0.25">
      <c r="A155" s="97">
        <v>41129</v>
      </c>
      <c r="B155" s="69">
        <v>154.88539976260327</v>
      </c>
      <c r="C155" s="71">
        <v>45.95631529134819</v>
      </c>
      <c r="D155" s="56">
        <f t="shared" si="55"/>
        <v>0.61900955560632021</v>
      </c>
      <c r="E155" s="69">
        <v>156.40808066089988</v>
      </c>
      <c r="F155" s="71">
        <v>87.680470280684006</v>
      </c>
      <c r="G155" s="56">
        <f t="shared" si="56"/>
        <v>0.44144703651356476</v>
      </c>
      <c r="H155" s="69">
        <v>156.99353026474043</v>
      </c>
      <c r="I155" s="71">
        <v>137.39438394047954</v>
      </c>
      <c r="J155" s="56">
        <f t="shared" si="57"/>
        <v>0.39823468742368195</v>
      </c>
      <c r="K155" s="69">
        <v>157.34835261233329</v>
      </c>
      <c r="L155" s="71">
        <v>324.41324215975987</v>
      </c>
      <c r="M155" s="56">
        <f t="shared" si="58"/>
        <v>0.28954075968656845</v>
      </c>
      <c r="N155" s="69">
        <v>157.38270273890723</v>
      </c>
      <c r="O155" s="71">
        <v>736.32807583821443</v>
      </c>
      <c r="P155" s="56">
        <f t="shared" si="59"/>
        <v>0.22221195512777125</v>
      </c>
    </row>
    <row r="156" spans="1:16" s="96" customFormat="1" ht="16.5" customHeight="1" x14ac:dyDescent="0.25">
      <c r="A156" s="97">
        <v>41161</v>
      </c>
      <c r="B156" s="69">
        <v>155.82393463717227</v>
      </c>
      <c r="C156" s="71">
        <v>46.234789599925556</v>
      </c>
      <c r="D156" s="56">
        <f t="shared" si="55"/>
        <v>0.60595438692576664</v>
      </c>
      <c r="E156" s="69">
        <v>157.07182818950918</v>
      </c>
      <c r="F156" s="71">
        <v>88.052559083322507</v>
      </c>
      <c r="G156" s="56">
        <f t="shared" si="56"/>
        <v>0.4243690772270714</v>
      </c>
      <c r="H156" s="69">
        <v>157.58198642764376</v>
      </c>
      <c r="I156" s="71">
        <v>137.90937695861055</v>
      </c>
      <c r="J156" s="56">
        <f t="shared" si="57"/>
        <v>0.37482828872692497</v>
      </c>
      <c r="K156" s="69">
        <v>157.77376686567462</v>
      </c>
      <c r="L156" s="71">
        <v>325.29034074322874</v>
      </c>
      <c r="M156" s="56">
        <f t="shared" si="58"/>
        <v>0.27036460584335398</v>
      </c>
      <c r="N156" s="69">
        <v>157.71072995423222</v>
      </c>
      <c r="O156" s="71">
        <v>737.86277847121937</v>
      </c>
      <c r="P156" s="56">
        <f t="shared" si="59"/>
        <v>0.20842647229739608</v>
      </c>
    </row>
    <row r="157" spans="1:16" s="96" customFormat="1" ht="16.5" customHeight="1" x14ac:dyDescent="0.25">
      <c r="A157" s="97">
        <v>41192</v>
      </c>
      <c r="B157" s="69">
        <v>156.37609046696301</v>
      </c>
      <c r="C157" s="71">
        <v>46.39862071275293</v>
      </c>
      <c r="D157" s="56">
        <f t="shared" si="55"/>
        <v>0.35434596814438724</v>
      </c>
      <c r="E157" s="69">
        <v>157.71612887460518</v>
      </c>
      <c r="F157" s="71">
        <v>88.413746221689507</v>
      </c>
      <c r="G157" s="56">
        <f t="shared" si="56"/>
        <v>0.41019493598728474</v>
      </c>
      <c r="H157" s="69">
        <v>158.27861288784618</v>
      </c>
      <c r="I157" s="71">
        <v>138.51903624313491</v>
      </c>
      <c r="J157" s="56">
        <f t="shared" si="57"/>
        <v>0.4420723941834126</v>
      </c>
      <c r="K157" s="69">
        <v>158.48667221418131</v>
      </c>
      <c r="L157" s="71">
        <v>326.76017459672892</v>
      </c>
      <c r="M157" s="56">
        <f t="shared" si="58"/>
        <v>0.45185290474407669</v>
      </c>
      <c r="N157" s="69">
        <v>158.41712779947827</v>
      </c>
      <c r="O157" s="71">
        <v>741.16771959317475</v>
      </c>
      <c r="P157" s="56">
        <f t="shared" si="59"/>
        <v>0.44790728281522973</v>
      </c>
    </row>
    <row r="158" spans="1:16" s="96" customFormat="1" ht="16.5" customHeight="1" x14ac:dyDescent="0.25">
      <c r="A158" s="97">
        <v>41224</v>
      </c>
      <c r="B158" s="69">
        <v>156.60469898467656</v>
      </c>
      <c r="C158" s="71">
        <v>46.466451542091477</v>
      </c>
      <c r="D158" s="56">
        <f t="shared" si="55"/>
        <v>0.1461914778856821</v>
      </c>
      <c r="E158" s="69">
        <v>158.1795239676897</v>
      </c>
      <c r="F158" s="71">
        <v>88.673519882460297</v>
      </c>
      <c r="G158" s="56">
        <f t="shared" si="56"/>
        <v>0.29381591875932145</v>
      </c>
      <c r="H158" s="69">
        <v>158.82609809600845</v>
      </c>
      <c r="I158" s="71">
        <v>138.99817313982822</v>
      </c>
      <c r="J158" s="56">
        <f t="shared" si="57"/>
        <v>0.34589967537193012</v>
      </c>
      <c r="K158" s="69">
        <v>159.14465144811729</v>
      </c>
      <c r="L158" s="71">
        <v>328.11676443711247</v>
      </c>
      <c r="M158" s="56">
        <f t="shared" si="58"/>
        <v>0.41516376408410327</v>
      </c>
      <c r="N158" s="69">
        <v>159.12906532209735</v>
      </c>
      <c r="O158" s="71">
        <v>744.49857855686128</v>
      </c>
      <c r="P158" s="56">
        <f t="shared" si="59"/>
        <v>0.44940691231329932</v>
      </c>
    </row>
    <row r="159" spans="1:16" s="96" customFormat="1" ht="16.5" customHeight="1" x14ac:dyDescent="0.25">
      <c r="A159" s="97">
        <v>41255</v>
      </c>
      <c r="B159" s="69">
        <v>156.69341983453867</v>
      </c>
      <c r="C159" s="71">
        <v>46.49277605915654</v>
      </c>
      <c r="D159" s="56">
        <f t="shared" si="55"/>
        <v>5.6652738032325622E-2</v>
      </c>
      <c r="E159" s="69">
        <v>158.26408629235439</v>
      </c>
      <c r="F159" s="71">
        <v>88.720924494570468</v>
      </c>
      <c r="G159" s="56">
        <f t="shared" si="56"/>
        <v>5.3459716241111011E-2</v>
      </c>
      <c r="H159" s="69">
        <v>158.91161045440637</v>
      </c>
      <c r="I159" s="71">
        <v>139.07301009509362</v>
      </c>
      <c r="J159" s="56">
        <f t="shared" si="57"/>
        <v>5.3840243777969476E-2</v>
      </c>
      <c r="K159" s="69">
        <v>159.22471845555745</v>
      </c>
      <c r="L159" s="71">
        <v>328.28184273022725</v>
      </c>
      <c r="M159" s="56">
        <f t="shared" si="58"/>
        <v>5.0310837789102614E-2</v>
      </c>
      <c r="N159" s="69">
        <v>159.20462351114841</v>
      </c>
      <c r="O159" s="71">
        <v>744.8520838340587</v>
      </c>
      <c r="P159" s="56">
        <f t="shared" si="59"/>
        <v>4.7482330709436305E-2</v>
      </c>
    </row>
    <row r="160" spans="1:16" s="96" customFormat="1" ht="16.5" customHeight="1" x14ac:dyDescent="0.25">
      <c r="A160" s="26" t="s">
        <v>62</v>
      </c>
      <c r="B160" s="69"/>
      <c r="C160" s="71"/>
      <c r="D160" s="58">
        <f>((D148/100)+1)*((D149/100)+1)*((D150/100)+1)*((D151/100)+1)*((D152/100)+1)*((D153/100)+1)*((D154/100)+1)*((D155/100)+1)*((D156/100)+1)*((D157/100)+1)*((D158/100)+1)*((D159/100)+1)-1</f>
        <v>6.3553409277588679E-2</v>
      </c>
      <c r="E160" s="58"/>
      <c r="F160" s="58"/>
      <c r="G160" s="58">
        <f>((G148/100)+1)*((G149/100)+1)*((G150/100)+1)*((G151/100)+1)*((G152/100)+1)*((G153/100)+1)*((G154/100)+1)*((G155/100)+1)*((G156/100)+1)*((G157/100)+1)*((G158/100)+1)*((G159/100)+1)-1</f>
        <v>7.8025590542027956E-2</v>
      </c>
      <c r="H160" s="58"/>
      <c r="I160" s="58"/>
      <c r="J160" s="58">
        <f>((J148/100)+1)*((J149/100)+1)*((J150/100)+1)*((J151/100)+1)*((J152/100)+1)*((J153/100)+1)*((J154/100)+1)*((J155/100)+1)*((J156/100)+1)*((J157/100)+1)*((J158/100)+1)*((J159/100)+1)-1</f>
        <v>8.3761300048570853E-2</v>
      </c>
      <c r="K160" s="58"/>
      <c r="L160" s="58"/>
      <c r="M160" s="58">
        <f>((M148/100)+1)*((M149/100)+1)*((M150/100)+1)*((M151/100)+1)*((M152/100)+1)*((M153/100)+1)*((M154/100)+1)*((M155/100)+1)*((M156/100)+1)*((M157/100)+1)*((M158/100)+1)*((M159/100)+1)-1</f>
        <v>8.9992848819999915E-2</v>
      </c>
      <c r="N160" s="58"/>
      <c r="O160" s="58"/>
      <c r="P160" s="58">
        <f>((P148/100)+1)*((P149/100)+1)*((P150/100)+1)*((P151/100)+1)*((P152/100)+1)*((P153/100)+1)*((P154/100)+1)*((P155/100)+1)*((P156/100)+1)*((P157/100)+1)*((P158/100)+1)*((P159/100)+1)-1</f>
        <v>9.2696910802809285E-2</v>
      </c>
    </row>
    <row r="161" spans="1:16" s="96" customFormat="1" ht="16.5" customHeight="1" x14ac:dyDescent="0.25">
      <c r="A161" s="97">
        <v>41275</v>
      </c>
      <c r="B161" s="69">
        <v>157.26663400295644</v>
      </c>
      <c r="C161" s="71">
        <v>46.662855428120004</v>
      </c>
      <c r="D161" s="56">
        <f>((C161/C159)-1)*100</f>
        <v>0.3658189150655522</v>
      </c>
      <c r="E161" s="69">
        <v>159.19496953262473</v>
      </c>
      <c r="F161" s="71">
        <v>89.242766332526813</v>
      </c>
      <c r="G161" s="56">
        <f>((F161/F159)-1)*100</f>
        <v>0.58818349890874533</v>
      </c>
      <c r="H161" s="69">
        <v>159.98493709608107</v>
      </c>
      <c r="I161" s="71">
        <v>140.01234213286051</v>
      </c>
      <c r="J161" s="56">
        <f>((I161/I159)-1)*100</f>
        <v>0.6754236764736854</v>
      </c>
      <c r="K161" s="69">
        <v>160.44650301740327</v>
      </c>
      <c r="L161" s="71">
        <v>330.80085919496071</v>
      </c>
      <c r="M161" s="56">
        <f>((L161/L159)-1)*100</f>
        <v>0.76733347290349752</v>
      </c>
      <c r="N161" s="69">
        <v>160.48825978173306</v>
      </c>
      <c r="O161" s="71">
        <v>750.85768298026051</v>
      </c>
      <c r="P161" s="56">
        <f>((O161/O159)-1)*100</f>
        <v>0.80628077393414266</v>
      </c>
    </row>
    <row r="162" spans="1:16" s="96" customFormat="1" ht="16.5" customHeight="1" x14ac:dyDescent="0.25">
      <c r="A162" s="97">
        <v>41307</v>
      </c>
      <c r="B162" s="69">
        <v>158.02222257004559</v>
      </c>
      <c r="C162" s="71">
        <v>46.887047420863723</v>
      </c>
      <c r="D162" s="56">
        <f t="shared" ref="D162:D172" si="60">((C162/C161)-1)*100</f>
        <v>0.48045065113742069</v>
      </c>
      <c r="E162" s="110">
        <v>160.69184984574619</v>
      </c>
      <c r="F162" s="71">
        <v>90.081899254904002</v>
      </c>
      <c r="G162" s="56">
        <f t="shared" ref="G162:G172" si="61">((F162/F161)-1)*100</f>
        <v>0.94028116435846965</v>
      </c>
      <c r="H162" s="110">
        <v>161.76462751468014</v>
      </c>
      <c r="I162" s="71">
        <v>141.56985516066402</v>
      </c>
      <c r="J162" s="56">
        <f t="shared" ref="J162:J172" si="62">((I162/I161)-1)*100</f>
        <v>1.1124112375218598</v>
      </c>
      <c r="K162" s="110">
        <v>162.55155228987439</v>
      </c>
      <c r="L162" s="71">
        <v>335.14094822703919</v>
      </c>
      <c r="M162" s="56">
        <f t="shared" ref="M162:M172" si="63">((L162/L161)-1)*100</f>
        <v>1.3119944859395272</v>
      </c>
      <c r="N162" s="110">
        <v>162.73951324472105</v>
      </c>
      <c r="O162" s="71">
        <v>761.39035970888472</v>
      </c>
      <c r="P162" s="56">
        <f t="shared" ref="P162:P172" si="64">((O162/O161)-1)*100</f>
        <v>1.4027527409479879</v>
      </c>
    </row>
    <row r="163" spans="1:16" s="96" customFormat="1" ht="16.5" customHeight="1" x14ac:dyDescent="0.25">
      <c r="A163" s="97">
        <v>41336</v>
      </c>
      <c r="B163" s="69">
        <v>158.32751850823951</v>
      </c>
      <c r="C163" s="71">
        <v>46.977632307588436</v>
      </c>
      <c r="D163" s="56">
        <f t="shared" si="60"/>
        <v>0.19319810418347849</v>
      </c>
      <c r="E163" s="110">
        <v>161.82826819248825</v>
      </c>
      <c r="F163" s="71">
        <v>90.718961577112083</v>
      </c>
      <c r="G163" s="56">
        <f t="shared" si="61"/>
        <v>0.70720347536787909</v>
      </c>
      <c r="H163" s="110">
        <v>163.20838501410694</v>
      </c>
      <c r="I163" s="71">
        <v>142.83337329328188</v>
      </c>
      <c r="J163" s="56">
        <f t="shared" si="62"/>
        <v>0.89250506838756127</v>
      </c>
      <c r="K163" s="110">
        <v>164.37437053531485</v>
      </c>
      <c r="L163" s="71">
        <v>338.89914694379502</v>
      </c>
      <c r="M163" s="56">
        <f t="shared" si="63"/>
        <v>1.1213785533034537</v>
      </c>
      <c r="N163" s="110">
        <v>164.7407329624873</v>
      </c>
      <c r="O163" s="71">
        <v>770.75323274682523</v>
      </c>
      <c r="P163" s="56">
        <f t="shared" si="64"/>
        <v>1.2297073266754222</v>
      </c>
    </row>
    <row r="164" spans="1:16" s="96" customFormat="1" ht="16.5" customHeight="1" x14ac:dyDescent="0.25">
      <c r="A164" s="97">
        <v>41368</v>
      </c>
      <c r="B164" s="69">
        <v>158.44864885958452</v>
      </c>
      <c r="C164" s="71">
        <v>47.013573103985607</v>
      </c>
      <c r="D164" s="56">
        <f t="shared" si="60"/>
        <v>7.6506189502789645E-2</v>
      </c>
      <c r="E164" s="110">
        <v>162.14948444762709</v>
      </c>
      <c r="F164" s="71">
        <v>90.89903150823946</v>
      </c>
      <c r="G164" s="56">
        <f t="shared" si="61"/>
        <v>0.19849205502018297</v>
      </c>
      <c r="H164" s="110">
        <v>163.6052705146833</v>
      </c>
      <c r="I164" s="71">
        <v>143.18071142087632</v>
      </c>
      <c r="J164" s="56">
        <f t="shared" si="62"/>
        <v>0.24317715081982882</v>
      </c>
      <c r="K164" s="110">
        <v>164.86014224043461</v>
      </c>
      <c r="L164" s="71">
        <v>339.90068760940102</v>
      </c>
      <c r="M164" s="56">
        <f t="shared" si="63"/>
        <v>0.29552764432660972</v>
      </c>
      <c r="N164" s="110">
        <v>165.26703410155599</v>
      </c>
      <c r="O164" s="71">
        <v>773.21557643706444</v>
      </c>
      <c r="P164" s="56">
        <f t="shared" si="64"/>
        <v>0.31947237917691051</v>
      </c>
    </row>
    <row r="165" spans="1:16" s="96" customFormat="1" ht="16.5" customHeight="1" x14ac:dyDescent="0.25">
      <c r="A165" s="97">
        <v>41399</v>
      </c>
      <c r="B165" s="69">
        <v>161.79110289133419</v>
      </c>
      <c r="C165" s="71">
        <v>48.005318430306644</v>
      </c>
      <c r="D165" s="56">
        <f t="shared" si="60"/>
        <v>2.1094872413281118</v>
      </c>
      <c r="E165" s="110">
        <v>165.10230851605488</v>
      </c>
      <c r="F165" s="71">
        <v>92.554348815899459</v>
      </c>
      <c r="G165" s="56">
        <f t="shared" si="61"/>
        <v>1.8210505438773117</v>
      </c>
      <c r="H165" s="110">
        <v>166.36326515159402</v>
      </c>
      <c r="I165" s="71">
        <v>145.59439670720946</v>
      </c>
      <c r="J165" s="56">
        <f t="shared" si="62"/>
        <v>1.6857614844768776</v>
      </c>
      <c r="K165" s="110">
        <v>167.50214663672773</v>
      </c>
      <c r="L165" s="71">
        <v>345.34784481042664</v>
      </c>
      <c r="M165" s="56">
        <f t="shared" si="63"/>
        <v>1.6025731631603035</v>
      </c>
      <c r="N165" s="110">
        <v>167.89015062435095</v>
      </c>
      <c r="O165" s="71">
        <v>785.48804544614802</v>
      </c>
      <c r="P165" s="56">
        <f t="shared" si="64"/>
        <v>1.5871988851588359</v>
      </c>
    </row>
    <row r="166" spans="1:16" s="96" customFormat="1" ht="16.5" customHeight="1" x14ac:dyDescent="0.25">
      <c r="A166" s="97">
        <v>41431</v>
      </c>
      <c r="B166" s="69">
        <v>161.81276195424448</v>
      </c>
      <c r="C166" s="71">
        <v>48.011744928385518</v>
      </c>
      <c r="D166" s="56">
        <f t="shared" si="60"/>
        <v>1.3387054370239682E-2</v>
      </c>
      <c r="E166" s="110">
        <v>165.17587139241826</v>
      </c>
      <c r="F166" s="71">
        <v>92.595587270891627</v>
      </c>
      <c r="G166" s="56">
        <f t="shared" si="61"/>
        <v>4.4555934453383017E-2</v>
      </c>
      <c r="H166" s="110">
        <v>166.45608964013917</v>
      </c>
      <c r="I166" s="71">
        <v>145.67563294284759</v>
      </c>
      <c r="J166" s="56">
        <f t="shared" si="62"/>
        <v>5.5796265155372282E-2</v>
      </c>
      <c r="K166" s="110">
        <v>167.61854604479558</v>
      </c>
      <c r="L166" s="71">
        <v>345.58783149430246</v>
      </c>
      <c r="M166" s="56">
        <f t="shared" si="63"/>
        <v>6.9491293338619364E-2</v>
      </c>
      <c r="N166" s="110">
        <v>168.01759191493605</v>
      </c>
      <c r="O166" s="71">
        <v>786.08429013279897</v>
      </c>
      <c r="P166" s="56">
        <f t="shared" si="64"/>
        <v>7.5907544374187452E-2</v>
      </c>
    </row>
    <row r="167" spans="1:16" s="96" customFormat="1" ht="16.5" customHeight="1" x14ac:dyDescent="0.25">
      <c r="A167" s="97">
        <v>41462</v>
      </c>
      <c r="B167" s="69">
        <v>163.18846936160551</v>
      </c>
      <c r="C167" s="71">
        <v>48.419933456537493</v>
      </c>
      <c r="D167" s="56">
        <f t="shared" si="60"/>
        <v>0.85018473867348732</v>
      </c>
      <c r="E167" s="110">
        <v>165.96287809814496</v>
      </c>
      <c r="F167" s="71">
        <v>93.036773671112044</v>
      </c>
      <c r="G167" s="56">
        <f t="shared" si="61"/>
        <v>0.4764659021273987</v>
      </c>
      <c r="H167" s="110">
        <v>167.02396148889932</v>
      </c>
      <c r="I167" s="71">
        <v>146.17261140231639</v>
      </c>
      <c r="J167" s="56">
        <f t="shared" si="62"/>
        <v>0.34115414460824667</v>
      </c>
      <c r="K167" s="110">
        <v>167.91668030358025</v>
      </c>
      <c r="L167" s="71">
        <v>346.2025103256056</v>
      </c>
      <c r="M167" s="56">
        <f t="shared" si="63"/>
        <v>0.17786472071232851</v>
      </c>
      <c r="N167" s="110">
        <v>168.18867015110658</v>
      </c>
      <c r="O167" s="71">
        <v>786.88469390185992</v>
      </c>
      <c r="P167" s="56">
        <f t="shared" si="64"/>
        <v>0.10182162130802919</v>
      </c>
    </row>
    <row r="168" spans="1:16" s="96" customFormat="1" ht="16.5" customHeight="1" x14ac:dyDescent="0.25">
      <c r="A168" s="97">
        <v>41494</v>
      </c>
      <c r="B168" s="69">
        <v>163.49294368941662</v>
      </c>
      <c r="C168" s="71">
        <v>48.510274561822129</v>
      </c>
      <c r="D168" s="56">
        <f t="shared" si="60"/>
        <v>0.18657833424271519</v>
      </c>
      <c r="E168" s="110">
        <v>166.2479176878594</v>
      </c>
      <c r="F168" s="71">
        <v>93.196563403005484</v>
      </c>
      <c r="G168" s="56">
        <f t="shared" si="61"/>
        <v>0.17174900374157254</v>
      </c>
      <c r="H168" s="110">
        <v>167.3021392488599</v>
      </c>
      <c r="I168" s="71">
        <v>146.41606131959182</v>
      </c>
      <c r="J168" s="56">
        <f t="shared" si="62"/>
        <v>0.16654961209208174</v>
      </c>
      <c r="K168" s="110">
        <v>168.18492974410265</v>
      </c>
      <c r="L168" s="71">
        <v>346.75557408040595</v>
      </c>
      <c r="M168" s="56">
        <f t="shared" si="63"/>
        <v>0.15975151488074602</v>
      </c>
      <c r="N168" s="110">
        <v>168.45176789826348</v>
      </c>
      <c r="O168" s="71">
        <v>788.11561861308928</v>
      </c>
      <c r="P168" s="56">
        <f t="shared" si="64"/>
        <v>0.15643012512107646</v>
      </c>
    </row>
    <row r="169" spans="1:16" s="96" customFormat="1" ht="16.5" customHeight="1" x14ac:dyDescent="0.25">
      <c r="A169" s="97">
        <v>41526</v>
      </c>
      <c r="B169" s="69">
        <v>164.21622955062574</v>
      </c>
      <c r="C169" s="71">
        <v>48.724881962742089</v>
      </c>
      <c r="D169" s="56">
        <f t="shared" si="60"/>
        <v>0.44239576637823408</v>
      </c>
      <c r="E169" s="110">
        <v>166.80783468352291</v>
      </c>
      <c r="F169" s="71">
        <v>93.510446070003781</v>
      </c>
      <c r="G169" s="56">
        <f t="shared" si="61"/>
        <v>0.33679639628017011</v>
      </c>
      <c r="H169" s="110">
        <v>167.80468413356311</v>
      </c>
      <c r="I169" s="71">
        <v>146.8558682639914</v>
      </c>
      <c r="J169" s="56">
        <f t="shared" si="62"/>
        <v>0.30038162510026556</v>
      </c>
      <c r="K169" s="110">
        <v>168.60727975505856</v>
      </c>
      <c r="L169" s="71">
        <v>347.62635495675869</v>
      </c>
      <c r="M169" s="56">
        <f t="shared" si="63"/>
        <v>0.25112238748059568</v>
      </c>
      <c r="N169" s="110">
        <v>168.83349239627682</v>
      </c>
      <c r="O169" s="71">
        <v>789.90154845309723</v>
      </c>
      <c r="P169" s="56">
        <f t="shared" si="64"/>
        <v>0.22660759383892337</v>
      </c>
    </row>
    <row r="170" spans="1:16" s="96" customFormat="1" ht="16.5" customHeight="1" x14ac:dyDescent="0.25">
      <c r="A170" s="97">
        <v>41557</v>
      </c>
      <c r="B170" s="69">
        <v>165.25767023705092</v>
      </c>
      <c r="C170" s="71">
        <v>49.033889633032196</v>
      </c>
      <c r="D170" s="56">
        <f t="shared" si="60"/>
        <v>0.63418864826885191</v>
      </c>
      <c r="E170" s="110">
        <v>167.50497454816781</v>
      </c>
      <c r="F170" s="71">
        <v>93.901254210639422</v>
      </c>
      <c r="G170" s="56">
        <f t="shared" si="61"/>
        <v>0.41792992875155921</v>
      </c>
      <c r="H170" s="110">
        <v>168.40499854719008</v>
      </c>
      <c r="I170" s="71">
        <v>147.38123914323577</v>
      </c>
      <c r="J170" s="56">
        <f t="shared" si="62"/>
        <v>0.3577459215316825</v>
      </c>
      <c r="K170" s="110">
        <v>169.0069442597995</v>
      </c>
      <c r="L170" s="71">
        <v>348.45036395085731</v>
      </c>
      <c r="M170" s="56">
        <f t="shared" si="63"/>
        <v>0.23703870041760222</v>
      </c>
      <c r="N170" s="110">
        <v>169.11482438383678</v>
      </c>
      <c r="O170" s="71">
        <v>791.21778357593291</v>
      </c>
      <c r="P170" s="56">
        <f t="shared" si="64"/>
        <v>0.1666328070141665</v>
      </c>
    </row>
    <row r="171" spans="1:16" s="96" customFormat="1" ht="16.5" customHeight="1" x14ac:dyDescent="0.25">
      <c r="A171" s="97">
        <v>41589</v>
      </c>
      <c r="B171" s="69">
        <v>165.69442089244274</v>
      </c>
      <c r="C171" s="71">
        <v>49.163478676632515</v>
      </c>
      <c r="D171" s="56">
        <f t="shared" si="60"/>
        <v>0.26428465000463142</v>
      </c>
      <c r="E171" s="110">
        <v>167.79608505157978</v>
      </c>
      <c r="F171" s="71">
        <v>94.06444722301417</v>
      </c>
      <c r="G171" s="56">
        <f t="shared" si="61"/>
        <v>0.17379215405224357</v>
      </c>
      <c r="H171" s="110">
        <v>168.65322623438101</v>
      </c>
      <c r="I171" s="71">
        <v>147.59847796894445</v>
      </c>
      <c r="J171" s="56">
        <f t="shared" si="62"/>
        <v>0.14739923953113188</v>
      </c>
      <c r="K171" s="110">
        <v>169.17291055144787</v>
      </c>
      <c r="L171" s="71">
        <v>348.79254524394997</v>
      </c>
      <c r="M171" s="56">
        <f t="shared" si="63"/>
        <v>9.8200871198095285E-2</v>
      </c>
      <c r="N171" s="110">
        <v>169.23342252057481</v>
      </c>
      <c r="O171" s="71">
        <v>791.77265483117617</v>
      </c>
      <c r="P171" s="56">
        <f t="shared" si="64"/>
        <v>7.0128764388410758E-2</v>
      </c>
    </row>
    <row r="172" spans="1:16" s="96" customFormat="1" ht="16.5" customHeight="1" x14ac:dyDescent="0.25">
      <c r="A172" s="97">
        <v>41620</v>
      </c>
      <c r="B172" s="69">
        <v>166.24580806592465</v>
      </c>
      <c r="C172" s="71">
        <v>49.327081720114855</v>
      </c>
      <c r="D172" s="56">
        <f t="shared" si="60"/>
        <v>0.33277353003928756</v>
      </c>
      <c r="E172" s="110">
        <v>169.70324293485169</v>
      </c>
      <c r="F172" s="71">
        <v>95.133576767972542</v>
      </c>
      <c r="G172" s="56">
        <f t="shared" si="61"/>
        <v>1.1365925985017622</v>
      </c>
      <c r="H172" s="110">
        <v>171.06042089101837</v>
      </c>
      <c r="I172" s="71">
        <v>149.70515730990695</v>
      </c>
      <c r="J172" s="56">
        <f t="shared" si="62"/>
        <v>1.4273042445639206</v>
      </c>
      <c r="K172" s="110">
        <v>172.20011692714536</v>
      </c>
      <c r="L172" s="71">
        <v>355.03389330207858</v>
      </c>
      <c r="M172" s="56">
        <f t="shared" si="63"/>
        <v>1.7894155546711366</v>
      </c>
      <c r="N172" s="110">
        <v>172.55338157943382</v>
      </c>
      <c r="O172" s="71">
        <v>807.30535965279046</v>
      </c>
      <c r="P172" s="56">
        <f t="shared" si="64"/>
        <v>1.9617632317607825</v>
      </c>
    </row>
    <row r="173" spans="1:16" s="96" customFormat="1" ht="16.5" customHeight="1" x14ac:dyDescent="0.25">
      <c r="A173" s="26" t="s">
        <v>63</v>
      </c>
      <c r="B173" s="69"/>
      <c r="C173" s="71"/>
      <c r="D173" s="58">
        <f>((D161/100)+1)*((D162/100)+1)*((D163/100)+1)*((D164/100)+1)*((D165/100)+1)*((D166/100)+1)*((D167/100)+1)*((D168/100)+1)*((D169/100)+1)*((D170/100)+1)*((D171/100)+1)*((D172/100)+1)-1</f>
        <v>6.0962280620799891E-2</v>
      </c>
      <c r="E173" s="58"/>
      <c r="F173" s="58"/>
      <c r="G173" s="58">
        <f>((G161/100)+1)*((G162/100)+1)*((G163/100)+1)*((G164/100)+1)*((G165/100)+1)*((G166/100)+1)*((G167/100)+1)*((G168/100)+1)*((G169/100)+1)*((G170/100)+1)*((G171/100)+1)*((G172/100)+1)-1</f>
        <v>7.2278916275207772E-2</v>
      </c>
      <c r="H173" s="58"/>
      <c r="I173" s="58"/>
      <c r="J173" s="58">
        <f>((J161/100)+1)*((J162/100)+1)*((J163/100)+1)*((J164/100)+1)*((J165/100)+1)*((J166/100)+1)*((J167/100)+1)*((J168/100)+1)*((J169/100)+1)*((J170/100)+1)*((J171/100)+1)*((J172/100)+1)-1</f>
        <v>7.6450112121276614E-2</v>
      </c>
      <c r="K173" s="58"/>
      <c r="L173" s="58"/>
      <c r="M173" s="58">
        <f>((M161/100)+1)*((M162/100)+1)*((M163/100)+1)*((M164/100)+1)*((M165/100)+1)*((M166/100)+1)*((M167/100)+1)*((M168/100)+1)*((M169/100)+1)*((M170/100)+1)*((M171/100)+1)*((M172/100)+1)-1</f>
        <v>8.1491106390052082E-2</v>
      </c>
      <c r="N173" s="58"/>
      <c r="O173" s="58"/>
      <c r="P173" s="58">
        <f>((P161/100)+1)*((P162/100)+1)*((P163/100)+1)*((P164/100)+1)*((P165/100)+1)*((P166/100)+1)*((P167/100)+1)*((P168/100)+1)*((P169/100)+1)*((P170/100)+1)*((P171/100)+1)*((P172/100)+1)-1</f>
        <v>8.3846547756514234E-2</v>
      </c>
    </row>
    <row r="174" spans="1:16" s="96" customFormat="1" ht="16.5" customHeight="1" x14ac:dyDescent="0.25">
      <c r="A174" s="97">
        <v>41640</v>
      </c>
      <c r="B174" s="69">
        <v>168.44760279584563</v>
      </c>
      <c r="C174" s="71">
        <v>49.980380048880299</v>
      </c>
      <c r="D174" s="56">
        <f>((C174/C172)-1)*100</f>
        <v>1.3244212022764712</v>
      </c>
      <c r="E174" s="110">
        <v>172.30486329656057</v>
      </c>
      <c r="F174" s="71">
        <v>96.592013543377973</v>
      </c>
      <c r="G174" s="56">
        <f>((F174/F172)-1)*100</f>
        <v>1.5330410407699668</v>
      </c>
      <c r="H174" s="110">
        <v>173.79811735163645</v>
      </c>
      <c r="I174" s="71">
        <v>152.10107845384425</v>
      </c>
      <c r="J174" s="56">
        <f>((I174/I172)-1)*100</f>
        <v>1.600426589831816</v>
      </c>
      <c r="K174" s="110">
        <v>175.13198757110524</v>
      </c>
      <c r="L174" s="71">
        <v>361.07868274797397</v>
      </c>
      <c r="M174" s="56">
        <f>((L174/L172)-1)*100</f>
        <v>1.7025950366806875</v>
      </c>
      <c r="N174" s="110">
        <v>175.58398732234087</v>
      </c>
      <c r="O174" s="71">
        <v>821.48430089896419</v>
      </c>
      <c r="P174" s="56">
        <f>((O174/O172)-1)*100</f>
        <v>1.7563293835026528</v>
      </c>
    </row>
    <row r="175" spans="1:16" s="96" customFormat="1" ht="16.5" customHeight="1" x14ac:dyDescent="0.25">
      <c r="A175" s="97">
        <v>41672</v>
      </c>
      <c r="B175" s="69">
        <v>167.62773791816002</v>
      </c>
      <c r="C175" s="71">
        <v>49.737116520665431</v>
      </c>
      <c r="D175" s="56">
        <f t="shared" ref="D175:D185" si="65">((C175/C174)-1)*100</f>
        <v>-0.48671804411443143</v>
      </c>
      <c r="E175" s="110">
        <v>171.3830353155318</v>
      </c>
      <c r="F175" s="71">
        <v>96.075247973766949</v>
      </c>
      <c r="G175" s="56">
        <f t="shared" ref="G175:G185" si="66">((F175/F174)-1)*100</f>
        <v>-0.53499823707365834</v>
      </c>
      <c r="H175" s="110">
        <v>172.8791536391557</v>
      </c>
      <c r="I175" s="71">
        <v>151.29683860442478</v>
      </c>
      <c r="J175" s="56">
        <f t="shared" ref="J175:J185" si="67">((I175/I174)-1)*100</f>
        <v>-0.5287535483606165</v>
      </c>
      <c r="K175" s="110">
        <v>174.11316917688239</v>
      </c>
      <c r="L175" s="71">
        <v>358.97813213556208</v>
      </c>
      <c r="M175" s="56">
        <f t="shared" ref="M175:M185" si="68">((L175/L174)-1)*100</f>
        <v>-0.58174318030235206</v>
      </c>
      <c r="N175" s="110">
        <v>174.48812992380564</v>
      </c>
      <c r="O175" s="71">
        <v>816.35724083700052</v>
      </c>
      <c r="P175" s="56">
        <f t="shared" ref="P175:P185" si="69">((O175/O174)-1)*100</f>
        <v>-0.62412149037456288</v>
      </c>
    </row>
    <row r="176" spans="1:16" s="96" customFormat="1" ht="16.5" customHeight="1" x14ac:dyDescent="0.25">
      <c r="A176" s="97">
        <v>41701</v>
      </c>
      <c r="B176" s="69">
        <v>168.33425980776795</v>
      </c>
      <c r="C176" s="71">
        <v>49.946749854529237</v>
      </c>
      <c r="D176" s="56">
        <f t="shared" si="65"/>
        <v>0.42148268441879466</v>
      </c>
      <c r="E176" s="110">
        <v>171.59681241802116</v>
      </c>
      <c r="F176" s="71">
        <v>96.195088820878595</v>
      </c>
      <c r="G176" s="56">
        <f t="shared" si="66"/>
        <v>0.12473644319332955</v>
      </c>
      <c r="H176" s="110">
        <v>172.92469747668204</v>
      </c>
      <c r="I176" s="71">
        <v>151.33669672780516</v>
      </c>
      <c r="J176" s="56">
        <f t="shared" si="67"/>
        <v>2.6344320045312841E-2</v>
      </c>
      <c r="K176" s="110">
        <v>173.91327922386478</v>
      </c>
      <c r="L176" s="71">
        <v>358.56600867410219</v>
      </c>
      <c r="M176" s="56">
        <f t="shared" si="68"/>
        <v>-0.11480461470122494</v>
      </c>
      <c r="N176" s="110">
        <v>174.16150967034829</v>
      </c>
      <c r="O176" s="71">
        <v>814.82912079221387</v>
      </c>
      <c r="P176" s="56">
        <f t="shared" si="69"/>
        <v>-0.18718766348172489</v>
      </c>
    </row>
    <row r="177" spans="1:16" s="96" customFormat="1" ht="16.5" customHeight="1" x14ac:dyDescent="0.25">
      <c r="A177" s="97">
        <v>41733</v>
      </c>
      <c r="B177" s="69">
        <v>169.46140272758115</v>
      </c>
      <c r="C177" s="71">
        <v>50.281186382960811</v>
      </c>
      <c r="D177" s="56">
        <f t="shared" si="65"/>
        <v>0.66958616808026061</v>
      </c>
      <c r="E177" s="110">
        <v>172.36330998803729</v>
      </c>
      <c r="F177" s="71">
        <v>96.624778048724309</v>
      </c>
      <c r="G177" s="56">
        <f t="shared" si="66"/>
        <v>0.44668520307291626</v>
      </c>
      <c r="H177" s="110">
        <v>173.58996932388274</v>
      </c>
      <c r="I177" s="71">
        <v>151.91891572399533</v>
      </c>
      <c r="J177" s="56">
        <f t="shared" si="67"/>
        <v>0.3847176585579648</v>
      </c>
      <c r="K177" s="110">
        <v>174.36803769870843</v>
      </c>
      <c r="L177" s="71">
        <v>359.50360775775528</v>
      </c>
      <c r="M177" s="56">
        <f t="shared" si="68"/>
        <v>0.26148576858138206</v>
      </c>
      <c r="N177" s="110">
        <v>174.49198365372411</v>
      </c>
      <c r="O177" s="71">
        <v>816.37527083322209</v>
      </c>
      <c r="P177" s="56">
        <f t="shared" si="69"/>
        <v>0.18975144623021301</v>
      </c>
    </row>
    <row r="178" spans="1:16" s="96" customFormat="1" ht="16.5" customHeight="1" x14ac:dyDescent="0.25">
      <c r="A178" s="97">
        <v>41764</v>
      </c>
      <c r="B178" s="69">
        <v>172.58045286242739</v>
      </c>
      <c r="C178" s="71">
        <v>51.206645152000505</v>
      </c>
      <c r="D178" s="56">
        <f t="shared" si="65"/>
        <v>1.8405666922634678</v>
      </c>
      <c r="E178" s="110">
        <v>174.99706941750989</v>
      </c>
      <c r="F178" s="71">
        <v>98.101231595155909</v>
      </c>
      <c r="G178" s="56">
        <f t="shared" si="66"/>
        <v>1.5280278788191159</v>
      </c>
      <c r="H178" s="110">
        <v>176.00376119070691</v>
      </c>
      <c r="I178" s="71">
        <v>154.03136867631503</v>
      </c>
      <c r="J178" s="56">
        <f t="shared" si="67"/>
        <v>1.3905134474218928</v>
      </c>
      <c r="K178" s="110">
        <v>176.60873061726895</v>
      </c>
      <c r="L178" s="71">
        <v>364.12336031522602</v>
      </c>
      <c r="M178" s="56">
        <f t="shared" si="68"/>
        <v>1.2850364941493719</v>
      </c>
      <c r="N178" s="110">
        <v>176.67932384258458</v>
      </c>
      <c r="O178" s="71">
        <v>826.60892398848114</v>
      </c>
      <c r="P178" s="56">
        <f t="shared" si="69"/>
        <v>1.2535476662361766</v>
      </c>
    </row>
    <row r="179" spans="1:16" s="96" customFormat="1" ht="18" customHeight="1" x14ac:dyDescent="0.25">
      <c r="A179" s="97">
        <v>41796</v>
      </c>
      <c r="B179" s="71">
        <v>172.06213681342186</v>
      </c>
      <c r="C179" s="71">
        <v>51.052854699154885</v>
      </c>
      <c r="D179" s="56">
        <f t="shared" si="65"/>
        <v>-0.30033299855733997</v>
      </c>
      <c r="E179" s="110">
        <v>174.76846291286989</v>
      </c>
      <c r="F179" s="71">
        <v>97.973077565317055</v>
      </c>
      <c r="G179" s="56">
        <f t="shared" si="66"/>
        <v>-0.13063447599487299</v>
      </c>
      <c r="H179" s="110">
        <v>175.85850220994658</v>
      </c>
      <c r="I179" s="71">
        <v>153.90424389518725</v>
      </c>
      <c r="J179" s="56">
        <f t="shared" si="67"/>
        <v>-8.2531748059011534E-2</v>
      </c>
      <c r="K179" s="110">
        <v>176.62905205000695</v>
      </c>
      <c r="L179" s="71">
        <v>364.16525806483958</v>
      </c>
      <c r="M179" s="56">
        <f t="shared" si="68"/>
        <v>1.1506471207245461E-2</v>
      </c>
      <c r="N179" s="110">
        <v>176.79599967526809</v>
      </c>
      <c r="O179" s="71">
        <v>827.15480158418586</v>
      </c>
      <c r="P179" s="56">
        <f t="shared" si="69"/>
        <v>6.6038192894257719E-2</v>
      </c>
    </row>
    <row r="180" spans="1:16" s="96" customFormat="1" ht="18" customHeight="1" x14ac:dyDescent="0.25">
      <c r="A180" s="97">
        <v>41827</v>
      </c>
      <c r="B180" s="71">
        <v>171.41423099193929</v>
      </c>
      <c r="C180" s="71">
        <v>50.860613440412692</v>
      </c>
      <c r="D180" s="56">
        <f t="shared" si="65"/>
        <v>-0.37655339720968906</v>
      </c>
      <c r="E180" s="110">
        <v>174.3589416335976</v>
      </c>
      <c r="F180" s="71">
        <v>97.743504910216245</v>
      </c>
      <c r="G180" s="56">
        <f t="shared" si="66"/>
        <v>-0.23432218401810978</v>
      </c>
      <c r="H180" s="110">
        <v>175.51551952220416</v>
      </c>
      <c r="I180" s="71">
        <v>153.60407932786302</v>
      </c>
      <c r="J180" s="56">
        <f t="shared" si="67"/>
        <v>-0.19503332703979526</v>
      </c>
      <c r="K180" s="110">
        <v>176.4255251044043</v>
      </c>
      <c r="L180" s="71">
        <v>363.74563602753437</v>
      </c>
      <c r="M180" s="56">
        <f t="shared" si="68"/>
        <v>-0.11522846510264584</v>
      </c>
      <c r="N180" s="110">
        <v>176.67497613435441</v>
      </c>
      <c r="O180" s="71">
        <v>826.58858287360829</v>
      </c>
      <c r="P180" s="56">
        <f t="shared" si="69"/>
        <v>-6.8453777877264255E-2</v>
      </c>
    </row>
    <row r="181" spans="1:16" s="96" customFormat="1" ht="18" customHeight="1" x14ac:dyDescent="0.25">
      <c r="A181" s="97">
        <v>41859</v>
      </c>
      <c r="B181" s="71">
        <v>171.72490724245293</v>
      </c>
      <c r="C181" s="71">
        <v>50.952794728926776</v>
      </c>
      <c r="D181" s="56">
        <f t="shared" si="65"/>
        <v>0.18124297423600666</v>
      </c>
      <c r="E181" s="110">
        <v>174.39313127183527</v>
      </c>
      <c r="F181" s="71">
        <v>97.762671206143807</v>
      </c>
      <c r="G181" s="56">
        <f t="shared" si="66"/>
        <v>1.9608766787282406E-2</v>
      </c>
      <c r="H181" s="110">
        <v>175.41575634763984</v>
      </c>
      <c r="I181" s="71">
        <v>153.51677063503917</v>
      </c>
      <c r="J181" s="56">
        <f t="shared" si="67"/>
        <v>-5.6840087324439015E-2</v>
      </c>
      <c r="K181" s="110">
        <v>176.24176332848401</v>
      </c>
      <c r="L181" s="71">
        <v>363.36676486351121</v>
      </c>
      <c r="M181" s="56">
        <f t="shared" si="68"/>
        <v>-0.10415827064231831</v>
      </c>
      <c r="N181" s="110">
        <v>176.47531449262112</v>
      </c>
      <c r="O181" s="71">
        <v>825.65444926224131</v>
      </c>
      <c r="P181" s="56">
        <f t="shared" si="69"/>
        <v>-0.11301070819530468</v>
      </c>
    </row>
    <row r="182" spans="1:16" s="96" customFormat="1" ht="18" customHeight="1" x14ac:dyDescent="0.25">
      <c r="A182" s="97">
        <v>41883</v>
      </c>
      <c r="B182" s="71">
        <v>171.56549282626975</v>
      </c>
      <c r="C182" s="71">
        <v>50.905494601327092</v>
      </c>
      <c r="D182" s="56">
        <f t="shared" si="65"/>
        <v>-9.283127226156207E-2</v>
      </c>
      <c r="E182" s="110">
        <v>174.20397119232626</v>
      </c>
      <c r="F182" s="71">
        <v>97.656630363115752</v>
      </c>
      <c r="G182" s="56">
        <f t="shared" si="66"/>
        <v>-0.1084676203296997</v>
      </c>
      <c r="H182" s="110">
        <v>175.21891195012711</v>
      </c>
      <c r="I182" s="71">
        <v>153.34450038490348</v>
      </c>
      <c r="J182" s="56">
        <f t="shared" si="67"/>
        <v>-0.11221591583973067</v>
      </c>
      <c r="K182" s="110">
        <v>176.02716210946352</v>
      </c>
      <c r="L182" s="71">
        <v>362.92431042355025</v>
      </c>
      <c r="M182" s="56">
        <f t="shared" si="68"/>
        <v>-0.12176524733271687</v>
      </c>
      <c r="N182" s="110">
        <v>176.2499644810344</v>
      </c>
      <c r="O182" s="71">
        <v>824.60013047412735</v>
      </c>
      <c r="P182" s="56">
        <f t="shared" si="69"/>
        <v>-0.12769491995786586</v>
      </c>
    </row>
    <row r="183" spans="1:16" s="96" customFormat="1" ht="18" customHeight="1" x14ac:dyDescent="0.25">
      <c r="A183" s="97">
        <v>41914</v>
      </c>
      <c r="B183" s="71">
        <v>172.58950181445084</v>
      </c>
      <c r="C183" s="71">
        <v>51.209330082232029</v>
      </c>
      <c r="D183" s="56">
        <f t="shared" si="65"/>
        <v>0.59686185800660319</v>
      </c>
      <c r="E183" s="110">
        <v>175.49111213702798</v>
      </c>
      <c r="F183" s="71">
        <v>98.378185943058227</v>
      </c>
      <c r="G183" s="56">
        <f t="shared" si="66"/>
        <v>0.73887003602266521</v>
      </c>
      <c r="H183" s="110">
        <v>176.58424654198618</v>
      </c>
      <c r="I183" s="71">
        <v>154.53938596270254</v>
      </c>
      <c r="J183" s="56">
        <f t="shared" si="67"/>
        <v>0.7792164536712054</v>
      </c>
      <c r="K183" s="110">
        <v>177.53651674812093</v>
      </c>
      <c r="L183" s="71">
        <v>366.03622499886274</v>
      </c>
      <c r="M183" s="56">
        <f t="shared" si="68"/>
        <v>0.85745553161780119</v>
      </c>
      <c r="N183" s="110">
        <v>177.84083316649671</v>
      </c>
      <c r="O183" s="71">
        <v>832.04314204841091</v>
      </c>
      <c r="P183" s="56">
        <f t="shared" si="69"/>
        <v>0.90262071266031807</v>
      </c>
    </row>
    <row r="184" spans="1:16" s="96" customFormat="1" ht="18" customHeight="1" x14ac:dyDescent="0.25">
      <c r="A184" s="97">
        <v>41945</v>
      </c>
      <c r="B184" s="71">
        <v>173.92807608828147</v>
      </c>
      <c r="C184" s="71">
        <v>51.60650077400372</v>
      </c>
      <c r="D184" s="56">
        <f t="shared" si="65"/>
        <v>0.77558267435624551</v>
      </c>
      <c r="E184" s="110">
        <v>177.73835706246331</v>
      </c>
      <c r="F184" s="71">
        <v>99.637964153144736</v>
      </c>
      <c r="G184" s="56">
        <f t="shared" si="66"/>
        <v>1.2805462898204611</v>
      </c>
      <c r="H184" s="110">
        <v>179.1689971320709</v>
      </c>
      <c r="I184" s="71">
        <v>156.80145507068184</v>
      </c>
      <c r="J184" s="56">
        <f t="shared" si="67"/>
        <v>1.4637492532326046</v>
      </c>
      <c r="K184" s="110">
        <v>180.5316652031573</v>
      </c>
      <c r="L184" s="71">
        <v>372.21147758280364</v>
      </c>
      <c r="M184" s="56">
        <f t="shared" si="68"/>
        <v>1.6870605044514653</v>
      </c>
      <c r="N184" s="110">
        <v>181.02725297405652</v>
      </c>
      <c r="O184" s="71">
        <v>846.95107236655815</v>
      </c>
      <c r="P184" s="56">
        <f t="shared" si="69"/>
        <v>1.7917256407456561</v>
      </c>
    </row>
    <row r="185" spans="1:16" s="96" customFormat="1" ht="18" customHeight="1" x14ac:dyDescent="0.25">
      <c r="A185" s="97">
        <v>41975</v>
      </c>
      <c r="B185" s="71">
        <v>175.10590847679066</v>
      </c>
      <c r="C185" s="71">
        <v>51.955977462507946</v>
      </c>
      <c r="D185" s="56">
        <f t="shared" si="65"/>
        <v>0.67719508833714581</v>
      </c>
      <c r="E185" s="110">
        <v>178.73477670116506</v>
      </c>
      <c r="F185" s="71">
        <v>100.19654490005441</v>
      </c>
      <c r="G185" s="56">
        <f t="shared" si="66"/>
        <v>0.56061035736452158</v>
      </c>
      <c r="H185" s="110">
        <v>180.11768180185538</v>
      </c>
      <c r="I185" s="71">
        <v>157.63170549908494</v>
      </c>
      <c r="J185" s="56">
        <f t="shared" si="67"/>
        <v>0.5294915331167438</v>
      </c>
      <c r="K185" s="110">
        <v>181.36892235472072</v>
      </c>
      <c r="L185" s="71">
        <v>373.93769398450513</v>
      </c>
      <c r="M185" s="56">
        <f t="shared" si="68"/>
        <v>0.46377301767044354</v>
      </c>
      <c r="N185" s="110">
        <v>181.79652544178029</v>
      </c>
      <c r="O185" s="71">
        <v>850.55017764367403</v>
      </c>
      <c r="P185" s="56">
        <f t="shared" si="69"/>
        <v>0.42494842908211705</v>
      </c>
    </row>
    <row r="186" spans="1:16" s="96" customFormat="1" ht="18" customHeight="1" x14ac:dyDescent="0.25">
      <c r="A186" s="26" t="s">
        <v>64</v>
      </c>
      <c r="B186" s="69"/>
      <c r="C186" s="71"/>
      <c r="D186" s="58">
        <f>((D174/100)+1)*((D175/100)+1)*((D176/100)+1)*((D177/100)+1)*((D178/100)+1)*((D179/100)+1)*((D180/100)+1)*((D181/100)+1)*((D182/100)+1)*((D183/100)+1)*((D184/100)+1)*((D185/100)+1)-1</f>
        <v>5.3295180876695492E-2</v>
      </c>
      <c r="E186" s="58"/>
      <c r="F186" s="58"/>
      <c r="G186" s="58">
        <f>((G174/100)+1)*((G175/100)+1)*((G176/100)+1)*((G177/100)+1)*((G178/100)+1)*((G179/100)+1)*((G180/100)+1)*((G181/100)+1)*((G182/100)+1)*((G183/100)+1)*((G184/100)+1)*((G185/100)+1)-1</f>
        <v>5.3219570882216294E-2</v>
      </c>
      <c r="H186" s="58"/>
      <c r="I186" s="58"/>
      <c r="J186" s="58">
        <f>((J174/100)+1)*((J175/100)+1)*((J176/100)+1)*((J177/100)+1)*((J178/100)+1)*((J179/100)+1)*((J180/100)+1)*((J181/100)+1)*((J182/100)+1)*((J183/100)+1)*((J184/100)+1)*((J185/100)+1)-1</f>
        <v>5.2947729601386717E-2</v>
      </c>
      <c r="K186" s="58"/>
      <c r="L186" s="58"/>
      <c r="M186" s="58">
        <f>((M174/100)+1)*((M175/100)+1)*((M176/100)+1)*((M177/100)+1)*((M178/100)+1)*((M179/100)+1)*((M180/100)+1)*((M181/100)+1)*((M182/100)+1)*((M183/100)+1)*((M184/100)+1)*((M185/100)+1)-1</f>
        <v>5.3245059243800963E-2</v>
      </c>
      <c r="N186" s="58"/>
      <c r="O186" s="58"/>
      <c r="P186" s="58">
        <f>((P174/100)+1)*((P175/100)+1)*((P176/100)+1)*((P177/100)+1)*((P178/100)+1)*((P179/100)+1)*((P180/100)+1)*((P181/100)+1)*((P182/100)+1)*((P183/100)+1)*((P184/100)+1)*((P185/100)+1)-1</f>
        <v>5.3566865961947929E-2</v>
      </c>
    </row>
    <row r="187" spans="1:16" s="96" customFormat="1" ht="18" customHeight="1" x14ac:dyDescent="0.25">
      <c r="A187" s="97">
        <v>42005</v>
      </c>
      <c r="B187" s="69">
        <v>175.47427241085742</v>
      </c>
      <c r="C187" s="71">
        <v>52.065275363548864</v>
      </c>
      <c r="D187" s="56">
        <f>((C187/C185)-1)*100</f>
        <v>0.21036636471671866</v>
      </c>
      <c r="E187" s="110">
        <v>179.11119110040008</v>
      </c>
      <c r="F187" s="71">
        <v>100.4075582403236</v>
      </c>
      <c r="G187" s="56">
        <f>((F187/F185)-1)*100</f>
        <v>0.21059941785386282</v>
      </c>
      <c r="H187" s="110">
        <v>180.4995193939634</v>
      </c>
      <c r="I187" s="71">
        <v>157.96587430619775</v>
      </c>
      <c r="J187" s="56">
        <f>((I187/I185)-1)*100</f>
        <v>0.21199339692150598</v>
      </c>
      <c r="K187" s="110">
        <v>181.75038763579127</v>
      </c>
      <c r="L187" s="71">
        <v>374.72418069726018</v>
      </c>
      <c r="M187" s="56">
        <f>((L187/L185)-1)*100</f>
        <v>0.21032560381240017</v>
      </c>
      <c r="N187" s="110">
        <v>182.1756945057584</v>
      </c>
      <c r="O187" s="71">
        <v>852.32415167282466</v>
      </c>
      <c r="P187" s="56">
        <f>((O187/O185)-1)*100</f>
        <v>0.2085678277165437</v>
      </c>
    </row>
    <row r="188" spans="1:16" s="96" customFormat="1" ht="18" customHeight="1" x14ac:dyDescent="0.25">
      <c r="A188" s="97">
        <v>42037</v>
      </c>
      <c r="B188" s="69">
        <v>176.88809118507584</v>
      </c>
      <c r="C188" s="71">
        <v>52.484771981386281</v>
      </c>
      <c r="D188" s="56">
        <f t="shared" ref="D188:D198" si="70">((C188/C187)-1)*100</f>
        <v>0.80571285738577636</v>
      </c>
      <c r="E188" s="110">
        <v>182.41993103612293</v>
      </c>
      <c r="F188" s="71">
        <v>102.26239766022313</v>
      </c>
      <c r="G188" s="56">
        <f t="shared" ref="G188:G198" si="71">((F188/F187)-1)*100</f>
        <v>1.8473105535143253</v>
      </c>
      <c r="H188" s="110">
        <v>184.49941205656791</v>
      </c>
      <c r="I188" s="71">
        <v>161.46641848327218</v>
      </c>
      <c r="J188" s="56">
        <f t="shared" ref="J188:J198" si="72">((I188/I187)-1)*100</f>
        <v>2.2160129157320796</v>
      </c>
      <c r="K188" s="110">
        <v>186.62603320166852</v>
      </c>
      <c r="L188" s="71">
        <v>384.77655149992785</v>
      </c>
      <c r="M188" s="56">
        <f t="shared" ref="M188:M198" si="73">((L188/L187)-1)*100</f>
        <v>2.6826053189209498</v>
      </c>
      <c r="N188" s="110">
        <v>187.47018968071691</v>
      </c>
      <c r="O188" s="71">
        <v>877.09488808074718</v>
      </c>
      <c r="P188" s="56">
        <f t="shared" ref="P188:P198" si="74">((O188/O187)-1)*100</f>
        <v>2.9062577141931278</v>
      </c>
    </row>
    <row r="189" spans="1:16" s="96" customFormat="1" ht="18" customHeight="1" x14ac:dyDescent="0.25">
      <c r="A189" s="97">
        <v>42065</v>
      </c>
      <c r="B189" s="69">
        <v>177.58863414420355</v>
      </c>
      <c r="C189" s="71">
        <v>52.692631296429226</v>
      </c>
      <c r="D189" s="56">
        <f t="shared" si="70"/>
        <v>0.39603737845457232</v>
      </c>
      <c r="E189" s="110">
        <v>183.03437809639721</v>
      </c>
      <c r="F189" s="71">
        <v>102.6068492191182</v>
      </c>
      <c r="G189" s="56">
        <f t="shared" si="71"/>
        <v>0.33683109997044713</v>
      </c>
      <c r="H189" s="110">
        <v>185.08221978177878</v>
      </c>
      <c r="I189" s="71">
        <v>161.97646821733485</v>
      </c>
      <c r="J189" s="56">
        <f t="shared" si="72"/>
        <v>0.31588595254283813</v>
      </c>
      <c r="K189" s="110">
        <v>187.16783850671683</v>
      </c>
      <c r="L189" s="71">
        <v>385.89361953853091</v>
      </c>
      <c r="M189" s="56">
        <f t="shared" si="73"/>
        <v>0.29031603777531778</v>
      </c>
      <c r="N189" s="110">
        <v>187.99199901907932</v>
      </c>
      <c r="O189" s="71">
        <v>879.53621650746913</v>
      </c>
      <c r="P189" s="56">
        <f t="shared" si="74"/>
        <v>0.27834256702419236</v>
      </c>
    </row>
    <row r="190" spans="1:16" s="96" customFormat="1" ht="18" customHeight="1" x14ac:dyDescent="0.25">
      <c r="A190" s="97">
        <v>42097</v>
      </c>
      <c r="B190" s="69">
        <v>178.17504384349093</v>
      </c>
      <c r="C190" s="71">
        <v>52.866625934217303</v>
      </c>
      <c r="D190" s="56">
        <f t="shared" si="70"/>
        <v>0.3302067737123382</v>
      </c>
      <c r="E190" s="110">
        <v>183.2582968263718</v>
      </c>
      <c r="F190" s="71">
        <v>102.73237533941752</v>
      </c>
      <c r="G190" s="56">
        <f t="shared" si="71"/>
        <v>0.12233697969932233</v>
      </c>
      <c r="H190" s="110">
        <v>185.19529748617072</v>
      </c>
      <c r="I190" s="71">
        <v>162.0754292478062</v>
      </c>
      <c r="J190" s="56">
        <f t="shared" si="72"/>
        <v>6.1095930514154517E-2</v>
      </c>
      <c r="K190" s="110">
        <v>187.08273623660318</v>
      </c>
      <c r="L190" s="71">
        <v>385.71815978376168</v>
      </c>
      <c r="M190" s="56">
        <f t="shared" si="73"/>
        <v>-4.5468425982020388E-2</v>
      </c>
      <c r="N190" s="110">
        <v>187.7955662972079</v>
      </c>
      <c r="O190" s="71">
        <v>878.61718966646231</v>
      </c>
      <c r="P190" s="56">
        <f t="shared" si="74"/>
        <v>-0.10448993728264799</v>
      </c>
    </row>
    <row r="191" spans="1:16" s="96" customFormat="1" ht="18" customHeight="1" x14ac:dyDescent="0.25">
      <c r="A191" s="97">
        <v>42129</v>
      </c>
      <c r="B191" s="69">
        <v>182.38205571158275</v>
      </c>
      <c r="C191" s="71">
        <v>54.114895713943525</v>
      </c>
      <c r="D191" s="56">
        <f t="shared" si="70"/>
        <v>2.3611678590562235</v>
      </c>
      <c r="E191" s="110">
        <v>186.72047027198875</v>
      </c>
      <c r="F191" s="71">
        <v>104.67322772135505</v>
      </c>
      <c r="G191" s="56">
        <f t="shared" si="71"/>
        <v>1.8892314866906901</v>
      </c>
      <c r="H191" s="110">
        <v>188.34729493865453</v>
      </c>
      <c r="I191" s="71">
        <v>164.8339298524852</v>
      </c>
      <c r="J191" s="56">
        <f t="shared" si="72"/>
        <v>1.7019856849870729</v>
      </c>
      <c r="K191" s="110">
        <v>189.93307755269021</v>
      </c>
      <c r="L191" s="71">
        <v>391.59485599482338</v>
      </c>
      <c r="M191" s="56">
        <f t="shared" si="73"/>
        <v>1.5235726039853237</v>
      </c>
      <c r="N191" s="110">
        <v>190.52680729413993</v>
      </c>
      <c r="O191" s="71">
        <v>891.39552802844707</v>
      </c>
      <c r="P191" s="56">
        <f t="shared" si="74"/>
        <v>1.4543692648257389</v>
      </c>
    </row>
    <row r="192" spans="1:16" s="96" customFormat="1" ht="18" customHeight="1" x14ac:dyDescent="0.25">
      <c r="A192" s="97">
        <v>42161</v>
      </c>
      <c r="B192" s="69">
        <v>182.90486227429813</v>
      </c>
      <c r="C192" s="71">
        <v>54.270018554891472</v>
      </c>
      <c r="D192" s="56">
        <f t="shared" si="70"/>
        <v>0.28665460572618873</v>
      </c>
      <c r="E192" s="110">
        <v>187.24713745593337</v>
      </c>
      <c r="F192" s="71">
        <v>104.96847094775708</v>
      </c>
      <c r="G192" s="56">
        <f t="shared" si="71"/>
        <v>0.28206183455810052</v>
      </c>
      <c r="H192" s="110">
        <v>188.87280180014736</v>
      </c>
      <c r="I192" s="71">
        <v>165.29383218966785</v>
      </c>
      <c r="J192" s="56">
        <f t="shared" si="72"/>
        <v>0.27900950829373716</v>
      </c>
      <c r="K192" s="110">
        <v>190.46280340405903</v>
      </c>
      <c r="L192" s="71">
        <v>392.68701919860212</v>
      </c>
      <c r="M192" s="56">
        <f t="shared" si="73"/>
        <v>0.27890131523922168</v>
      </c>
      <c r="N192" s="110">
        <v>191.06008165122984</v>
      </c>
      <c r="O192" s="71">
        <v>893.89049649967296</v>
      </c>
      <c r="P192" s="56">
        <f t="shared" si="74"/>
        <v>0.27989465874302955</v>
      </c>
    </row>
    <row r="193" spans="1:16" s="96" customFormat="1" ht="18" customHeight="1" x14ac:dyDescent="0.25">
      <c r="A193" s="97">
        <v>42193</v>
      </c>
      <c r="B193" s="69">
        <v>184.52639811167555</v>
      </c>
      <c r="C193" s="71">
        <v>54.751147262393637</v>
      </c>
      <c r="D193" s="56">
        <f t="shared" si="70"/>
        <v>0.88654605307629808</v>
      </c>
      <c r="E193" s="110">
        <v>188.21363816569254</v>
      </c>
      <c r="F193" s="71">
        <v>105.51027950649788</v>
      </c>
      <c r="G193" s="56">
        <f t="shared" si="71"/>
        <v>0.51616314294076204</v>
      </c>
      <c r="H193" s="110">
        <v>189.58285443952926</v>
      </c>
      <c r="I193" s="71">
        <v>165.91524152283378</v>
      </c>
      <c r="J193" s="56">
        <f t="shared" si="72"/>
        <v>0.37594223869943377</v>
      </c>
      <c r="K193" s="110">
        <v>190.8896282725087</v>
      </c>
      <c r="L193" s="71">
        <v>393.5670261202464</v>
      </c>
      <c r="M193" s="56">
        <f t="shared" si="73"/>
        <v>0.22409880607721089</v>
      </c>
      <c r="N193" s="110">
        <v>191.36295055193742</v>
      </c>
      <c r="O193" s="71">
        <v>895.307493863476</v>
      </c>
      <c r="P193" s="56">
        <f t="shared" si="74"/>
        <v>0.15852024038198742</v>
      </c>
    </row>
    <row r="194" spans="1:16" s="96" customFormat="1" ht="18" customHeight="1" x14ac:dyDescent="0.25">
      <c r="A194" s="97">
        <v>42217</v>
      </c>
      <c r="B194" s="69">
        <v>185.11302376007282</v>
      </c>
      <c r="C194" s="71">
        <v>54.925205974816215</v>
      </c>
      <c r="D194" s="56">
        <f t="shared" si="70"/>
        <v>0.31790879483932777</v>
      </c>
      <c r="E194" s="110">
        <v>188.68453872971901</v>
      </c>
      <c r="F194" s="71">
        <v>105.77426064311699</v>
      </c>
      <c r="G194" s="56">
        <f t="shared" si="71"/>
        <v>0.25019470885094819</v>
      </c>
      <c r="H194" s="110">
        <v>190.0186106787778</v>
      </c>
      <c r="I194" s="71">
        <v>166.29659774776113</v>
      </c>
      <c r="J194" s="56">
        <f t="shared" si="72"/>
        <v>0.22985002548716604</v>
      </c>
      <c r="K194" s="110">
        <v>191.26098791321897</v>
      </c>
      <c r="L194" s="71">
        <v>394.33267751125203</v>
      </c>
      <c r="M194" s="56">
        <f t="shared" si="73"/>
        <v>0.19454154951785707</v>
      </c>
      <c r="N194" s="110">
        <v>191.69775524447334</v>
      </c>
      <c r="O194" s="71">
        <v>896.87390548779251</v>
      </c>
      <c r="P194" s="56">
        <f t="shared" si="74"/>
        <v>0.174957948531973</v>
      </c>
    </row>
    <row r="195" spans="1:16" s="96" customFormat="1" ht="18" customHeight="1" x14ac:dyDescent="0.25">
      <c r="A195" s="97">
        <v>42272</v>
      </c>
      <c r="B195" s="69">
        <v>185.42145000599385</v>
      </c>
      <c r="C195" s="71">
        <v>55.016719660569677</v>
      </c>
      <c r="D195" s="56">
        <f t="shared" si="70"/>
        <v>0.1666150979851011</v>
      </c>
      <c r="E195" s="110">
        <v>188.95868440219246</v>
      </c>
      <c r="F195" s="71">
        <v>105.92794337732305</v>
      </c>
      <c r="G195" s="56">
        <f t="shared" si="71"/>
        <v>0.14529313017330736</v>
      </c>
      <c r="H195" s="110">
        <v>190.28751394428357</v>
      </c>
      <c r="I195" s="71">
        <v>166.53193100284145</v>
      </c>
      <c r="J195" s="56">
        <f t="shared" si="72"/>
        <v>0.14151417303032154</v>
      </c>
      <c r="K195" s="110">
        <v>191.50354910190663</v>
      </c>
      <c r="L195" s="71">
        <v>394.83277846774683</v>
      </c>
      <c r="M195" s="56">
        <f t="shared" si="73"/>
        <v>0.12682209337837591</v>
      </c>
      <c r="N195" s="110">
        <v>191.92206513563366</v>
      </c>
      <c r="O195" s="71">
        <v>897.9233579859083</v>
      </c>
      <c r="P195" s="56">
        <f t="shared" si="74"/>
        <v>0.11701226802278697</v>
      </c>
    </row>
    <row r="196" spans="1:16" s="96" customFormat="1" ht="18" customHeight="1" x14ac:dyDescent="0.25">
      <c r="A196" s="97">
        <v>42278</v>
      </c>
      <c r="B196" s="69">
        <v>186.90634417055341</v>
      </c>
      <c r="C196" s="71">
        <v>55.457305180608209</v>
      </c>
      <c r="D196" s="56">
        <f t="shared" si="70"/>
        <v>0.80082113720476578</v>
      </c>
      <c r="E196" s="110">
        <v>191.04491570871457</v>
      </c>
      <c r="F196" s="71">
        <v>107.09745930832365</v>
      </c>
      <c r="G196" s="56">
        <f t="shared" si="71"/>
        <v>1.1040674384045213</v>
      </c>
      <c r="H196" s="110">
        <v>192.63160982181972</v>
      </c>
      <c r="I196" s="71">
        <v>168.58338884603026</v>
      </c>
      <c r="J196" s="56">
        <f t="shared" si="72"/>
        <v>1.2318705673050934</v>
      </c>
      <c r="K196" s="110">
        <v>194.07131721342088</v>
      </c>
      <c r="L196" s="71">
        <v>400.12687887833778</v>
      </c>
      <c r="M196" s="56">
        <f t="shared" si="73"/>
        <v>1.3408462263786891</v>
      </c>
      <c r="N196" s="110">
        <v>194.56735361984343</v>
      </c>
      <c r="O196" s="71">
        <v>910.29956036214082</v>
      </c>
      <c r="P196" s="56">
        <f t="shared" si="74"/>
        <v>1.3783138912872195</v>
      </c>
    </row>
    <row r="197" spans="1:16" s="96" customFormat="1" ht="18" customHeight="1" x14ac:dyDescent="0.25">
      <c r="A197" s="97">
        <v>42309</v>
      </c>
      <c r="B197" s="69">
        <v>188.81982207373539</v>
      </c>
      <c r="C197" s="71">
        <v>56.025056524223821</v>
      </c>
      <c r="D197" s="56">
        <f t="shared" si="70"/>
        <v>1.0237629501949508</v>
      </c>
      <c r="E197" s="110">
        <v>192.88172116878923</v>
      </c>
      <c r="F197" s="71">
        <v>108.12715013934046</v>
      </c>
      <c r="G197" s="56">
        <f t="shared" si="71"/>
        <v>0.96145215551044494</v>
      </c>
      <c r="H197" s="110">
        <v>194.47855835137707</v>
      </c>
      <c r="I197" s="71">
        <v>170.19976345051478</v>
      </c>
      <c r="J197" s="56">
        <f t="shared" si="72"/>
        <v>0.95879826330977913</v>
      </c>
      <c r="K197" s="110">
        <v>195.82729208294074</v>
      </c>
      <c r="L197" s="71">
        <v>403.74726314747284</v>
      </c>
      <c r="M197" s="56">
        <f t="shared" si="73"/>
        <v>0.9048090643857698</v>
      </c>
      <c r="N197" s="110">
        <v>196.24999161795026</v>
      </c>
      <c r="O197" s="71">
        <v>918.1719223048234</v>
      </c>
      <c r="P197" s="56">
        <f t="shared" si="74"/>
        <v>0.86481003457266059</v>
      </c>
    </row>
    <row r="198" spans="1:16" s="96" customFormat="1" ht="18" customHeight="1" x14ac:dyDescent="0.25">
      <c r="A198" s="97">
        <v>42339</v>
      </c>
      <c r="B198" s="69">
        <v>190.91494547330808</v>
      </c>
      <c r="C198" s="71">
        <v>56.646704</v>
      </c>
      <c r="D198" s="56">
        <f t="shared" si="70"/>
        <v>1.1095883062739897</v>
      </c>
      <c r="E198" s="110">
        <v>194.79542128038403</v>
      </c>
      <c r="F198" s="71">
        <v>109.19994717803452</v>
      </c>
      <c r="G198" s="56">
        <f t="shared" si="71"/>
        <v>0.99216250249043458</v>
      </c>
      <c r="H198" s="110">
        <v>196.34875478638614</v>
      </c>
      <c r="I198" s="71">
        <v>171.83648368097553</v>
      </c>
      <c r="J198" s="56">
        <f t="shared" si="72"/>
        <v>0.96164659531776664</v>
      </c>
      <c r="K198" s="110">
        <v>197.57848416398409</v>
      </c>
      <c r="L198" s="71">
        <v>407.35778649407217</v>
      </c>
      <c r="M198" s="56">
        <f t="shared" si="73"/>
        <v>0.89425333027719489</v>
      </c>
      <c r="N198" s="110">
        <v>197.92574744226826</v>
      </c>
      <c r="O198" s="71">
        <v>926.01208542453901</v>
      </c>
      <c r="P198" s="56">
        <f t="shared" si="74"/>
        <v>0.85388835459430101</v>
      </c>
    </row>
    <row r="199" spans="1:16" s="96" customFormat="1" ht="18" customHeight="1" x14ac:dyDescent="0.25">
      <c r="A199" s="26" t="s">
        <v>65</v>
      </c>
      <c r="B199" s="69"/>
      <c r="C199" s="71"/>
      <c r="D199" s="58">
        <f>((D187/100)+1)*((D188/100)+1)*((D189/100)+1)*((D190/100)+1)*((D191/100)+1)*((D192/100)+1)*((D193/100)+1)*((D194/100)+1)*((D195/100)+1)*((D196/100)+1)*((D197/100)+1)*((D198/100)+1)-1</f>
        <v>9.0282711760681256E-2</v>
      </c>
      <c r="E199" s="58"/>
      <c r="F199" s="58"/>
      <c r="G199" s="58">
        <f>((G187/100)+1)*((G188/100)+1)*((G189/100)+1)*((G190/100)+1)*((G191/100)+1)*((G192/100)+1)*((G193/100)+1)*((G194/100)+1)*((G195/100)+1)*((G196/100)+1)*((G197/100)+1)*((G198/100)+1)-1</f>
        <v>8.9857412617979415E-2</v>
      </c>
      <c r="H199" s="58"/>
      <c r="I199" s="58"/>
      <c r="J199" s="58">
        <f>((J187/100)+1)*((J188/100)+1)*((J189/100)+1)*((J190/100)+1)*((J191/100)+1)*((J192/100)+1)*((J193/100)+1)*((J194/100)+1)*((J195/100)+1)*((J196/100)+1)*((J197/100)+1)*((J198/100)+1)-1</f>
        <v>9.011371244710098E-2</v>
      </c>
      <c r="K199" s="58"/>
      <c r="L199" s="58"/>
      <c r="M199" s="58">
        <f>((M187/100)+1)*((M188/100)+1)*((M189/100)+1)*((M190/100)+1)*((M191/100)+1)*((M192/100)+1)*((M193/100)+1)*((M194/100)+1)*((M195/100)+1)*((M196/100)+1)*((M197/100)+1)*((M198/100)+1)-1</f>
        <v>8.9373425164652742E-2</v>
      </c>
      <c r="N199" s="58"/>
      <c r="O199" s="58"/>
      <c r="P199" s="58">
        <f>((P187/100)+1)*((P188/100)+1)*((P189/100)+1)*((P190/100)+1)*((P191/100)+1)*((P192/100)+1)*((P193/100)+1)*((P194/100)+1)*((P195/100)+1)*((P196/100)+1)*((P197/100)+1)*((P198/100)+1)-1</f>
        <v>8.8721288601598003E-2</v>
      </c>
    </row>
    <row r="200" spans="1:16" s="96" customFormat="1" ht="18" customHeight="1" x14ac:dyDescent="0.25">
      <c r="A200" s="97">
        <v>42370</v>
      </c>
      <c r="B200" s="69">
        <v>191.0045167016645</v>
      </c>
      <c r="C200" s="71">
        <v>56.67328105210256</v>
      </c>
      <c r="D200" s="141">
        <f>((B200/B198)-1)*100</f>
        <v>4.6916823685205777E-2</v>
      </c>
      <c r="E200" s="110">
        <v>194.94094344850313</v>
      </c>
      <c r="F200" s="71">
        <v>109.28152513796492</v>
      </c>
      <c r="G200" s="141">
        <f>((E200/E198)-1)*100</f>
        <v>7.4705127647556324E-2</v>
      </c>
      <c r="H200" s="110">
        <v>196.52350710595121</v>
      </c>
      <c r="I200" s="71">
        <v>171.98941983858867</v>
      </c>
      <c r="J200" s="141">
        <f>((H200/H198)-1)*100</f>
        <v>8.9000981827047632E-2</v>
      </c>
      <c r="K200" s="110">
        <v>197.76705534614888</v>
      </c>
      <c r="L200" s="71">
        <v>407.74657345986077</v>
      </c>
      <c r="M200" s="141">
        <f>((K200/K198)-1)*100</f>
        <v>9.5441152392017337E-2</v>
      </c>
      <c r="N200" s="110">
        <v>198.1143226479158</v>
      </c>
      <c r="O200" s="71">
        <v>926.89435022180578</v>
      </c>
      <c r="P200" s="141">
        <f>((N200/N198)-1)*100</f>
        <v>9.5275732482735798E-2</v>
      </c>
    </row>
    <row r="201" spans="1:16" s="96" customFormat="1" ht="18" customHeight="1" x14ac:dyDescent="0.25">
      <c r="A201" s="97">
        <v>42402</v>
      </c>
      <c r="B201" s="69">
        <v>192.11597064533842</v>
      </c>
      <c r="C201" s="71">
        <v>57.003062477243859</v>
      </c>
      <c r="D201" s="141">
        <f t="shared" ref="D201:D211" si="75">((B201/B200)-1)*100</f>
        <v>0.58189929896261816</v>
      </c>
      <c r="E201" s="110">
        <v>195.48164886000654</v>
      </c>
      <c r="F201" s="71">
        <v>109.58463802422757</v>
      </c>
      <c r="G201" s="141">
        <f t="shared" ref="G201:G211" si="76">((E201/E200)-1)*100</f>
        <v>0.27736882870184054</v>
      </c>
      <c r="H201" s="110">
        <v>196.88316359915362</v>
      </c>
      <c r="I201" s="71">
        <v>172.30417664563933</v>
      </c>
      <c r="J201" s="141">
        <f t="shared" ref="J201:J210" si="77">((H201/H200)-1)*100</f>
        <v>0.18300940101201313</v>
      </c>
      <c r="K201" s="110">
        <v>197.82313356190053</v>
      </c>
      <c r="L201" s="71">
        <v>407.86219281960933</v>
      </c>
      <c r="M201" s="141">
        <f t="shared" ref="M201:M211" si="78">((K201/K200)-1)*100</f>
        <v>2.8355691322556886E-2</v>
      </c>
      <c r="N201" s="110">
        <v>198.00387794326113</v>
      </c>
      <c r="O201" s="71">
        <v>926.37762547728403</v>
      </c>
      <c r="P201" s="141">
        <f t="shared" ref="P201:P211" si="79">((N201/N200)-1)*100</f>
        <v>-5.574796570915197E-2</v>
      </c>
    </row>
    <row r="202" spans="1:16" s="96" customFormat="1" ht="18" customHeight="1" x14ac:dyDescent="0.25">
      <c r="A202" s="97">
        <v>42434</v>
      </c>
      <c r="B202" s="69">
        <v>192.8115</v>
      </c>
      <c r="C202" s="71">
        <v>68.708321987688876</v>
      </c>
      <c r="D202" s="141">
        <f t="shared" si="75"/>
        <v>0.3620361973682984</v>
      </c>
      <c r="E202" s="110">
        <v>196.04808229962225</v>
      </c>
      <c r="F202" s="71">
        <v>126.97865588445897</v>
      </c>
      <c r="G202" s="141">
        <f t="shared" si="76"/>
        <v>0.28976297413030316</v>
      </c>
      <c r="H202" s="110">
        <v>197.41635649074252</v>
      </c>
      <c r="I202" s="71">
        <v>196.22169361908107</v>
      </c>
      <c r="J202" s="141">
        <f t="shared" si="77"/>
        <v>0.27081690574337625</v>
      </c>
      <c r="K202" s="110">
        <v>198.27629782323777</v>
      </c>
      <c r="L202" s="71">
        <v>457.7450170840745</v>
      </c>
      <c r="M202" s="141">
        <f t="shared" si="78"/>
        <v>0.22907546411674584</v>
      </c>
      <c r="N202" s="110">
        <v>198.40786411328986</v>
      </c>
      <c r="O202" s="109">
        <v>1034.5858742751884</v>
      </c>
      <c r="P202" s="141">
        <f t="shared" si="79"/>
        <v>0.2040294231734574</v>
      </c>
    </row>
    <row r="203" spans="1:16" s="96" customFormat="1" ht="18" customHeight="1" x14ac:dyDescent="0.25">
      <c r="A203" s="97">
        <v>42466</v>
      </c>
      <c r="B203" s="69">
        <v>192.53577273800954</v>
      </c>
      <c r="C203" s="71">
        <v>68.610053622859596</v>
      </c>
      <c r="D203" s="141">
        <f t="shared" si="75"/>
        <v>-0.14300353557253898</v>
      </c>
      <c r="E203" s="110">
        <v>195.70383343755657</v>
      </c>
      <c r="F203" s="71">
        <v>126.75568885880836</v>
      </c>
      <c r="G203" s="141">
        <f t="shared" si="76"/>
        <v>-0.17559409815576243</v>
      </c>
      <c r="H203" s="110">
        <v>197.05851017747693</v>
      </c>
      <c r="I203" s="71">
        <v>195.86601280877491</v>
      </c>
      <c r="J203" s="141">
        <f t="shared" si="77"/>
        <v>-0.18126477442225175</v>
      </c>
      <c r="K203" s="110">
        <v>197.86752729984448</v>
      </c>
      <c r="L203" s="71">
        <v>456.80132047349446</v>
      </c>
      <c r="M203" s="141">
        <f t="shared" si="78"/>
        <v>-0.20616207175589985</v>
      </c>
      <c r="N203" s="110">
        <v>197.96493971077649</v>
      </c>
      <c r="O203" s="109">
        <v>1032.2762716177531</v>
      </c>
      <c r="P203" s="141">
        <f t="shared" si="79"/>
        <v>-0.22323933806397411</v>
      </c>
    </row>
    <row r="204" spans="1:16" s="96" customFormat="1" ht="18" customHeight="1" x14ac:dyDescent="0.25">
      <c r="A204" s="97">
        <v>42498</v>
      </c>
      <c r="B204" s="69">
        <v>196.14411707231699</v>
      </c>
      <c r="C204" s="71">
        <v>69.900000000000006</v>
      </c>
      <c r="D204" s="141">
        <f t="shared" si="75"/>
        <v>1.874116317707597</v>
      </c>
      <c r="E204" s="110">
        <v>198.84710000000001</v>
      </c>
      <c r="F204" s="71">
        <v>128.79</v>
      </c>
      <c r="G204" s="141">
        <f t="shared" si="76"/>
        <v>1.6061343854290699</v>
      </c>
      <c r="H204" s="110">
        <v>199.977</v>
      </c>
      <c r="I204" s="71">
        <v>198.77</v>
      </c>
      <c r="J204" s="141">
        <f t="shared" si="77"/>
        <v>1.4810270411029558</v>
      </c>
      <c r="K204" s="110">
        <v>200.60311133807804</v>
      </c>
      <c r="L204" s="71">
        <v>463.12</v>
      </c>
      <c r="M204" s="141">
        <f t="shared" si="78"/>
        <v>1.3825330894685406</v>
      </c>
      <c r="N204" s="110">
        <v>200.64301475992292</v>
      </c>
      <c r="O204" s="109">
        <v>1046.24</v>
      </c>
      <c r="P204" s="141">
        <f t="shared" si="79"/>
        <v>1.3528026998412157</v>
      </c>
    </row>
    <row r="205" spans="1:16" s="96" customFormat="1" ht="18" customHeight="1" x14ac:dyDescent="0.25">
      <c r="A205" s="97">
        <v>42530</v>
      </c>
      <c r="B205" s="69">
        <v>198.62832299082717</v>
      </c>
      <c r="C205" s="71">
        <v>70.781099999999995</v>
      </c>
      <c r="D205" s="141">
        <f t="shared" si="75"/>
        <v>1.2665207377054566</v>
      </c>
      <c r="E205" s="110">
        <v>200.97</v>
      </c>
      <c r="F205" s="71">
        <v>130.16</v>
      </c>
      <c r="G205" s="141">
        <f t="shared" si="76"/>
        <v>1.0676042044364564</v>
      </c>
      <c r="H205" s="110">
        <v>201.96</v>
      </c>
      <c r="I205" s="71">
        <v>200.74</v>
      </c>
      <c r="J205" s="141">
        <f t="shared" si="77"/>
        <v>0.99161403561409678</v>
      </c>
      <c r="K205" s="110">
        <v>202.39084177789888</v>
      </c>
      <c r="L205" s="71">
        <v>467.24</v>
      </c>
      <c r="M205" s="141">
        <f t="shared" si="78"/>
        <v>0.89117782266496803</v>
      </c>
      <c r="N205" s="110">
        <v>202.33191274269225</v>
      </c>
      <c r="O205" s="109">
        <v>1055.05</v>
      </c>
      <c r="P205" s="141">
        <f t="shared" si="79"/>
        <v>0.84174272639900849</v>
      </c>
    </row>
    <row r="206" spans="1:16" s="96" customFormat="1" ht="18" customHeight="1" x14ac:dyDescent="0.25">
      <c r="A206" s="97">
        <v>42562</v>
      </c>
      <c r="B206" s="69">
        <v>201.73334672824015</v>
      </c>
      <c r="C206" s="71">
        <v>71.887606000000005</v>
      </c>
      <c r="D206" s="141">
        <f t="shared" si="75"/>
        <v>1.5632331233830898</v>
      </c>
      <c r="E206" s="110">
        <v>202.89</v>
      </c>
      <c r="F206" s="71">
        <v>131.41</v>
      </c>
      <c r="G206" s="141">
        <f t="shared" si="76"/>
        <v>0.95536647260785479</v>
      </c>
      <c r="H206" s="110">
        <v>203.43</v>
      </c>
      <c r="I206" s="71">
        <v>202.2</v>
      </c>
      <c r="J206" s="141">
        <f t="shared" si="77"/>
        <v>0.72786690433748191</v>
      </c>
      <c r="K206" s="110">
        <v>203.25665018748822</v>
      </c>
      <c r="L206" s="71">
        <v>469.24</v>
      </c>
      <c r="M206" s="141">
        <f t="shared" si="78"/>
        <v>0.42779031006723311</v>
      </c>
      <c r="N206" s="110">
        <v>202.89868741931275</v>
      </c>
      <c r="O206" s="109">
        <v>1058</v>
      </c>
      <c r="P206" s="141">
        <f t="shared" si="79"/>
        <v>0.28012124678584716</v>
      </c>
    </row>
    <row r="207" spans="1:16" s="96" customFormat="1" ht="18" customHeight="1" x14ac:dyDescent="0.25">
      <c r="A207" s="97">
        <v>42594</v>
      </c>
      <c r="B207" s="69">
        <v>200.94583897581629</v>
      </c>
      <c r="C207" s="71">
        <v>71.61</v>
      </c>
      <c r="D207" s="141">
        <f t="shared" si="75"/>
        <v>-0.39037063787215054</v>
      </c>
      <c r="E207" s="110">
        <v>202.2</v>
      </c>
      <c r="F207" s="71">
        <v>130.96</v>
      </c>
      <c r="G207" s="141">
        <f t="shared" si="76"/>
        <v>-0.34008576075705843</v>
      </c>
      <c r="H207" s="110">
        <v>202.76</v>
      </c>
      <c r="I207" s="71">
        <v>201.54</v>
      </c>
      <c r="J207" s="141">
        <f t="shared" si="77"/>
        <v>-0.32935161972178495</v>
      </c>
      <c r="K207" s="110">
        <v>202.65175047023965</v>
      </c>
      <c r="L207" s="71">
        <v>467.85</v>
      </c>
      <c r="M207" s="141">
        <f t="shared" si="78"/>
        <v>-0.29760389964638145</v>
      </c>
      <c r="N207" s="110">
        <v>202.33405258745725</v>
      </c>
      <c r="O207" s="109">
        <v>1055.06</v>
      </c>
      <c r="P207" s="141">
        <f t="shared" si="79"/>
        <v>-0.27828412250328061</v>
      </c>
    </row>
    <row r="208" spans="1:16" s="96" customFormat="1" ht="18" customHeight="1" x14ac:dyDescent="0.25">
      <c r="A208" s="97">
        <v>42626</v>
      </c>
      <c r="B208" s="69">
        <v>201.02444234856222</v>
      </c>
      <c r="C208" s="71">
        <v>71.634987996791551</v>
      </c>
      <c r="D208" s="141">
        <f t="shared" si="75"/>
        <v>3.9116695895047293E-2</v>
      </c>
      <c r="E208" s="110">
        <v>202.14414603462708</v>
      </c>
      <c r="F208" s="71">
        <v>130.92702390814557</v>
      </c>
      <c r="G208" s="141">
        <f t="shared" si="76"/>
        <v>-2.7623128275422459E-2</v>
      </c>
      <c r="H208" s="110">
        <v>202.66954503830107</v>
      </c>
      <c r="I208" s="71">
        <v>201.44309255494193</v>
      </c>
      <c r="J208" s="141">
        <f t="shared" si="77"/>
        <v>-4.4611837492070094E-2</v>
      </c>
      <c r="K208" s="110">
        <v>202.47744284584965</v>
      </c>
      <c r="L208" s="71">
        <v>467.44387277817532</v>
      </c>
      <c r="M208" s="141">
        <f t="shared" si="78"/>
        <v>-8.6013382063332422E-2</v>
      </c>
      <c r="N208" s="110">
        <v>202.11145141461074</v>
      </c>
      <c r="O208" s="109">
        <v>1053.8980075074867</v>
      </c>
      <c r="P208" s="141">
        <f t="shared" si="79"/>
        <v>-0.11001666303811497</v>
      </c>
    </row>
    <row r="209" spans="1:16" s="96" customFormat="1" ht="18" customHeight="1" x14ac:dyDescent="0.25">
      <c r="A209" s="97">
        <v>42658</v>
      </c>
      <c r="B209" s="69">
        <v>201.06</v>
      </c>
      <c r="C209" s="71">
        <v>71.650000000000006</v>
      </c>
      <c r="D209" s="141">
        <f t="shared" si="75"/>
        <v>1.7688222895873018E-2</v>
      </c>
      <c r="E209" s="110">
        <v>202.12511205697052</v>
      </c>
      <c r="F209" s="71">
        <v>130.91469576460747</v>
      </c>
      <c r="G209" s="141">
        <f t="shared" si="76"/>
        <v>-9.4160419828792641E-3</v>
      </c>
      <c r="H209" s="110">
        <v>202.63</v>
      </c>
      <c r="I209" s="71">
        <v>201.4</v>
      </c>
      <c r="J209" s="141">
        <f t="shared" si="77"/>
        <v>-1.9512077304750797E-2</v>
      </c>
      <c r="K209" s="110">
        <v>202.41</v>
      </c>
      <c r="L209" s="71">
        <v>467.29</v>
      </c>
      <c r="M209" s="141">
        <f t="shared" si="78"/>
        <v>-3.3308819442667836E-2</v>
      </c>
      <c r="N209" s="110">
        <v>202.035653609599</v>
      </c>
      <c r="O209" s="109">
        <v>1053.5</v>
      </c>
      <c r="P209" s="141">
        <f t="shared" si="79"/>
        <v>-3.750297396868385E-2</v>
      </c>
    </row>
    <row r="210" spans="1:16" s="96" customFormat="1" ht="18" customHeight="1" x14ac:dyDescent="0.25">
      <c r="A210" s="97">
        <v>42690</v>
      </c>
      <c r="B210" s="69">
        <v>201.48975978478109</v>
      </c>
      <c r="C210" s="71">
        <v>71.800803698448561</v>
      </c>
      <c r="D210" s="141">
        <f t="shared" si="75"/>
        <v>0.2137470331150304</v>
      </c>
      <c r="E210" s="110">
        <v>202.35600493500112</v>
      </c>
      <c r="F210" s="71">
        <v>131.06424309484254</v>
      </c>
      <c r="G210" s="141">
        <f t="shared" si="76"/>
        <v>0.114232653073576</v>
      </c>
      <c r="H210" s="110">
        <v>202.77499567067676</v>
      </c>
      <c r="I210" s="71">
        <v>201.54790505399609</v>
      </c>
      <c r="J210" s="141">
        <f t="shared" si="77"/>
        <v>7.1556862595256732E-2</v>
      </c>
      <c r="K210" s="110">
        <v>202.46599936411505</v>
      </c>
      <c r="L210" s="71">
        <v>467.41745410484117</v>
      </c>
      <c r="M210" s="141">
        <f t="shared" si="78"/>
        <v>2.7666303105111645E-2</v>
      </c>
      <c r="N210" s="110">
        <v>202.04952872751124</v>
      </c>
      <c r="O210" s="109">
        <v>1053.5751153799158</v>
      </c>
      <c r="P210" s="141">
        <f t="shared" si="79"/>
        <v>6.8676580912141461E-3</v>
      </c>
    </row>
    <row r="211" spans="1:16" s="96" customFormat="1" ht="18" customHeight="1" x14ac:dyDescent="0.25">
      <c r="A211" s="97">
        <v>42722</v>
      </c>
      <c r="B211" s="69">
        <v>202.2629</v>
      </c>
      <c r="C211" s="71">
        <v>72.08</v>
      </c>
      <c r="D211" s="141">
        <f t="shared" si="75"/>
        <v>0.38371191471207045</v>
      </c>
      <c r="E211" s="110">
        <v>203.65</v>
      </c>
      <c r="F211" s="71">
        <v>131.9</v>
      </c>
      <c r="G211" s="141">
        <f t="shared" si="76"/>
        <v>0.63946462345634281</v>
      </c>
      <c r="H211" s="110">
        <v>204.26410000000001</v>
      </c>
      <c r="I211" s="71">
        <v>203.03</v>
      </c>
      <c r="J211" s="141">
        <f>((H211/H210)-1)*100</f>
        <v>0.73436289538464372</v>
      </c>
      <c r="K211" s="110">
        <v>204.22069999999999</v>
      </c>
      <c r="L211" s="71">
        <v>471.47</v>
      </c>
      <c r="M211" s="141">
        <f t="shared" si="78"/>
        <v>0.86666434927145097</v>
      </c>
      <c r="N211" s="110">
        <v>203.93600000000001</v>
      </c>
      <c r="O211" s="109">
        <v>1063.4100000000001</v>
      </c>
      <c r="P211" s="141">
        <f t="shared" si="79"/>
        <v>0.93366774194900692</v>
      </c>
    </row>
    <row r="212" spans="1:16" s="96" customFormat="1" ht="18" customHeight="1" x14ac:dyDescent="0.25">
      <c r="A212" s="26" t="s">
        <v>66</v>
      </c>
      <c r="B212" s="69"/>
      <c r="C212" s="71"/>
      <c r="D212" s="197">
        <f>((D200/100)+1)*((D201/100)+1)*((D202/100)+1)*((D203/100)+1)*((D204/100)+1)*((D205/100)+1)*((D206/100)+1)*((D207/100)+1)*((D208/100)+1)*((D209/100)+1)*((D210/100)+1)*((D211/100)+1)-1</f>
        <v>5.9439843740670018E-2</v>
      </c>
      <c r="E212" s="58"/>
      <c r="F212" s="58"/>
      <c r="G212" s="197">
        <f>((G200/100)+1)*((G201/100)+1)*((G202/100)+1)*((G203/100)+1)*((G204/100)+1)*((G205/100)+1)*((G206/100)+1)*((G207/100)+1)*((G208/100)+1)*((G209/100)+1)*((G210/100)+1)*((G211/100)+1)-1</f>
        <v>4.5455784645322961E-2</v>
      </c>
      <c r="H212" s="58"/>
      <c r="I212" s="58"/>
      <c r="J212" s="197">
        <f>((J200/100)+1)*((J201/100)+1)*((J202/100)+1)*((J203/100)+1)*((J204/100)+1)*((J205/100)+1)*((J206/100)+1)*((J207/100)+1)*((J208/100)+1)*((J209/100)+1)*((J210/100)+1)*((J211/100)+1)-1</f>
        <v>4.031268353204065E-2</v>
      </c>
      <c r="K212" s="58"/>
      <c r="L212" s="58"/>
      <c r="M212" s="197">
        <f>((M200/100)+1)*((M201/100)+1)*((M202/100)+1)*((M203/100)+1)*((M204/100)+1)*((M205/100)+1)*((M206/100)+1)*((M207/100)+1)*((M208/100)+1)*((M209/100)+1)*((M210/100)+1)*((M211/100)+1)-1</f>
        <v>3.3618113146890671E-2</v>
      </c>
      <c r="N212" s="58"/>
      <c r="O212" s="58"/>
      <c r="P212" s="197">
        <f>((P200/100)+1)*((P201/100)+1)*((P202/100)+1)*((P203/100)+1)*((P204/100)+1)*((P205/100)+1)*((P206/100)+1)*((P207/100)+1)*((P208/100)+1)*((P209/100)+1)*((P210/100)+1)*((P211/100)+1)-1</f>
        <v>3.0366198614380613E-2</v>
      </c>
    </row>
    <row r="213" spans="1:16" s="96" customFormat="1" ht="18" customHeight="1" x14ac:dyDescent="0.25">
      <c r="A213" s="97">
        <v>42736</v>
      </c>
      <c r="B213" s="69">
        <v>204.5438</v>
      </c>
      <c r="C213" s="71">
        <v>72.89</v>
      </c>
      <c r="D213" s="141">
        <f>((B213/B211)-1)*100</f>
        <v>1.1276907430873395</v>
      </c>
      <c r="E213" s="110">
        <v>206.32212757168051</v>
      </c>
      <c r="F213" s="71">
        <v>133.63</v>
      </c>
      <c r="G213" s="141">
        <f>((E213/E211)-1)*100</f>
        <v>1.3121176389297773</v>
      </c>
      <c r="H213" s="110">
        <v>207.09190000000001</v>
      </c>
      <c r="I213" s="71">
        <v>205.84</v>
      </c>
      <c r="J213" s="141">
        <f>((H213/H211)-1)*100</f>
        <v>1.3843842358985281</v>
      </c>
      <c r="K213" s="110">
        <v>207.2324209157654</v>
      </c>
      <c r="L213" s="71">
        <v>478.42</v>
      </c>
      <c r="M213" s="141">
        <f>((K213/K211)-1)*100</f>
        <v>1.4747383177931672</v>
      </c>
      <c r="N213" s="110">
        <v>207.03</v>
      </c>
      <c r="O213" s="109">
        <v>1079.55</v>
      </c>
      <c r="P213" s="141">
        <f>((N213/N211)-1)*100</f>
        <v>1.5171426329829041</v>
      </c>
    </row>
    <row r="214" spans="1:16" s="96" customFormat="1" ht="18" customHeight="1" x14ac:dyDescent="0.25">
      <c r="A214" s="97">
        <v>42768</v>
      </c>
      <c r="B214" s="69">
        <v>204.52680000000001</v>
      </c>
      <c r="C214" s="71">
        <v>72.88</v>
      </c>
      <c r="D214" s="141">
        <f t="shared" ref="D214:D220" si="80">((B214/B213)-1)*100</f>
        <v>-8.3111783393041705E-3</v>
      </c>
      <c r="E214" s="110">
        <v>205.94118148067247</v>
      </c>
      <c r="F214" s="71">
        <v>133.38999999999999</v>
      </c>
      <c r="G214" s="141">
        <f t="shared" ref="G214:G224" si="81">((E214/E213)-1)*100</f>
        <v>-0.18463656588443289</v>
      </c>
      <c r="H214" s="110">
        <v>206.57650000000001</v>
      </c>
      <c r="I214" s="71">
        <v>205.33</v>
      </c>
      <c r="J214" s="141">
        <f t="shared" ref="J214:J224" si="82">((H214/H213)-1)*100</f>
        <v>-0.24887501635747489</v>
      </c>
      <c r="K214" s="110">
        <v>206.52643050515528</v>
      </c>
      <c r="L214" s="71">
        <v>476.79</v>
      </c>
      <c r="M214" s="141">
        <f t="shared" ref="M214:M224" si="83">((K214/K213)-1)*100</f>
        <v>-0.34067565658419952</v>
      </c>
      <c r="N214" s="110">
        <v>206.23</v>
      </c>
      <c r="O214" s="109">
        <v>1075.3699999999999</v>
      </c>
      <c r="P214" s="141">
        <f t="shared" ref="P214:P224" si="84">((N214/N213)-1)*100</f>
        <v>-0.38641742742597796</v>
      </c>
    </row>
    <row r="215" spans="1:16" s="96" customFormat="1" ht="18" customHeight="1" x14ac:dyDescent="0.25">
      <c r="A215" s="97">
        <v>42800</v>
      </c>
      <c r="B215" s="69">
        <v>204.2944</v>
      </c>
      <c r="C215" s="71">
        <v>72.8</v>
      </c>
      <c r="D215" s="141">
        <f t="shared" si="80"/>
        <v>-0.11362814066421256</v>
      </c>
      <c r="E215" s="110">
        <v>205.27804324958268</v>
      </c>
      <c r="F215" s="71">
        <v>132.96</v>
      </c>
      <c r="G215" s="141">
        <f t="shared" si="81"/>
        <v>-0.32200370334964923</v>
      </c>
      <c r="H215" s="110">
        <v>205.74</v>
      </c>
      <c r="I215" s="71">
        <v>204.5</v>
      </c>
      <c r="J215" s="141">
        <f t="shared" si="82"/>
        <v>-0.40493473362168686</v>
      </c>
      <c r="K215" s="110">
        <v>205.48341911534919</v>
      </c>
      <c r="L215" s="71">
        <v>474.38</v>
      </c>
      <c r="M215" s="141">
        <f t="shared" si="83"/>
        <v>-0.50502562178357246</v>
      </c>
      <c r="N215" s="110">
        <v>205.09</v>
      </c>
      <c r="O215" s="109">
        <v>1069.42</v>
      </c>
      <c r="P215" s="141">
        <f t="shared" si="84"/>
        <v>-0.55278087572127044</v>
      </c>
    </row>
    <row r="216" spans="1:16" s="96" customFormat="1" ht="18" customHeight="1" x14ac:dyDescent="0.25">
      <c r="A216" s="97">
        <v>42832</v>
      </c>
      <c r="B216" s="69">
        <v>203.48</v>
      </c>
      <c r="C216" s="71">
        <v>72.510000000000005</v>
      </c>
      <c r="D216" s="141">
        <f t="shared" si="80"/>
        <v>-0.39864039347138336</v>
      </c>
      <c r="E216" s="110">
        <v>204.40687357050211</v>
      </c>
      <c r="F216" s="71">
        <v>132.38999999999999</v>
      </c>
      <c r="G216" s="141">
        <f t="shared" si="81"/>
        <v>-0.42438522176547755</v>
      </c>
      <c r="H216" s="110">
        <v>204.84</v>
      </c>
      <c r="I216" s="71">
        <v>203.6</v>
      </c>
      <c r="J216" s="141">
        <f t="shared" si="82"/>
        <v>-0.43744531933508357</v>
      </c>
      <c r="K216" s="110">
        <v>204.57210296199747</v>
      </c>
      <c r="L216" s="71">
        <v>472.28</v>
      </c>
      <c r="M216" s="141">
        <f t="shared" si="83"/>
        <v>-0.44349863228630992</v>
      </c>
      <c r="N216" s="110">
        <v>204.18</v>
      </c>
      <c r="O216" s="109">
        <v>1064.7</v>
      </c>
      <c r="P216" s="141">
        <f t="shared" si="84"/>
        <v>-0.44370764054805223</v>
      </c>
    </row>
    <row r="217" spans="1:16" s="96" customFormat="1" ht="18" customHeight="1" x14ac:dyDescent="0.25">
      <c r="A217" s="97">
        <v>42864</v>
      </c>
      <c r="B217" s="69">
        <v>204.7</v>
      </c>
      <c r="C217" s="71">
        <v>72.94</v>
      </c>
      <c r="D217" s="141">
        <f t="shared" si="80"/>
        <v>0.59956752506389321</v>
      </c>
      <c r="E217" s="110">
        <v>205.65825161658623</v>
      </c>
      <c r="F217" s="71">
        <v>133.19999999999999</v>
      </c>
      <c r="G217" s="141">
        <f t="shared" si="81"/>
        <v>0.61219959203206997</v>
      </c>
      <c r="H217" s="110">
        <v>206.03139999999999</v>
      </c>
      <c r="I217" s="71">
        <v>204.78</v>
      </c>
      <c r="J217" s="141">
        <f t="shared" si="82"/>
        <v>0.58162468267914935</v>
      </c>
      <c r="K217" s="110">
        <v>205.87101361831245</v>
      </c>
      <c r="L217" s="71">
        <v>475.28</v>
      </c>
      <c r="M217" s="141">
        <f t="shared" si="83"/>
        <v>0.63494026678518889</v>
      </c>
      <c r="N217" s="110">
        <v>205.58580000000001</v>
      </c>
      <c r="O217" s="109">
        <v>1072.01</v>
      </c>
      <c r="P217" s="141">
        <f t="shared" si="84"/>
        <v>0.68851013811341844</v>
      </c>
    </row>
    <row r="218" spans="1:16" s="96" customFormat="1" ht="18" customHeight="1" x14ac:dyDescent="0.25">
      <c r="A218" s="97">
        <v>42896</v>
      </c>
      <c r="B218" s="69">
        <v>204.27</v>
      </c>
      <c r="C218" s="71">
        <v>72.790000000000006</v>
      </c>
      <c r="D218" s="141">
        <f t="shared" si="80"/>
        <v>-0.21006350757204473</v>
      </c>
      <c r="E218" s="110">
        <v>204.97629310537482</v>
      </c>
      <c r="F218" s="71">
        <v>132.76</v>
      </c>
      <c r="G218" s="141">
        <f t="shared" si="81"/>
        <v>-0.33159793290609141</v>
      </c>
      <c r="H218" s="110">
        <v>205.22460678627658</v>
      </c>
      <c r="I218" s="71">
        <v>203.98</v>
      </c>
      <c r="J218" s="141">
        <f t="shared" si="82"/>
        <v>-0.39158750254738584</v>
      </c>
      <c r="K218" s="110">
        <v>204.97496642136619</v>
      </c>
      <c r="L218" s="71">
        <v>473.21</v>
      </c>
      <c r="M218" s="141">
        <f t="shared" si="83"/>
        <v>-0.43524689619858226</v>
      </c>
      <c r="N218" s="110">
        <v>204.66758869590262</v>
      </c>
      <c r="O218" s="109">
        <v>1067.23</v>
      </c>
      <c r="P218" s="141">
        <f t="shared" si="84"/>
        <v>-0.44663167597051023</v>
      </c>
    </row>
    <row r="219" spans="1:16" s="96" customFormat="1" ht="18" customHeight="1" x14ac:dyDescent="0.25">
      <c r="A219" s="97">
        <v>42928</v>
      </c>
      <c r="B219" s="69">
        <v>203.29</v>
      </c>
      <c r="C219" s="71">
        <v>72.44</v>
      </c>
      <c r="D219" s="141">
        <f t="shared" si="80"/>
        <v>-0.47975718411906731</v>
      </c>
      <c r="E219" s="110">
        <v>205.00646785417024</v>
      </c>
      <c r="F219" s="71">
        <v>132.78</v>
      </c>
      <c r="G219" s="141">
        <f t="shared" si="81"/>
        <v>1.4721092053271434E-2</v>
      </c>
      <c r="H219" s="110">
        <v>205.63</v>
      </c>
      <c r="I219" s="71">
        <v>204.38</v>
      </c>
      <c r="J219" s="141">
        <f t="shared" si="82"/>
        <v>0.19753635788206658</v>
      </c>
      <c r="K219" s="110">
        <v>205.90756711830744</v>
      </c>
      <c r="L219" s="71">
        <v>475.36</v>
      </c>
      <c r="M219" s="141">
        <f t="shared" si="83"/>
        <v>0.45498272946371543</v>
      </c>
      <c r="N219" s="110">
        <v>205.872084</v>
      </c>
      <c r="O219" s="109">
        <v>1073.51</v>
      </c>
      <c r="P219" s="141">
        <f t="shared" si="84"/>
        <v>0.58851296962658672</v>
      </c>
    </row>
    <row r="220" spans="1:16" s="96" customFormat="1" ht="18" customHeight="1" x14ac:dyDescent="0.25">
      <c r="A220" s="97">
        <v>42960</v>
      </c>
      <c r="B220" s="69">
        <v>203.55304230734478</v>
      </c>
      <c r="C220" s="71">
        <v>72.536053686017539</v>
      </c>
      <c r="D220" s="141">
        <f t="shared" si="80"/>
        <v>0.12939264466760303</v>
      </c>
      <c r="E220" s="110">
        <v>206.40288541782976</v>
      </c>
      <c r="F220" s="71">
        <v>133.68537275960145</v>
      </c>
      <c r="G220" s="141">
        <f t="shared" si="81"/>
        <v>0.68115780847113339</v>
      </c>
      <c r="H220" s="110">
        <v>207.45118605976498</v>
      </c>
      <c r="I220" s="71">
        <v>206.19579752928442</v>
      </c>
      <c r="J220" s="141">
        <f t="shared" si="82"/>
        <v>0.88566165431356314</v>
      </c>
      <c r="K220" s="110">
        <v>208.31567593250455</v>
      </c>
      <c r="L220" s="71">
        <v>480.92214594209179</v>
      </c>
      <c r="M220" s="141">
        <f t="shared" si="83"/>
        <v>1.1695096240991854</v>
      </c>
      <c r="N220" s="110">
        <v>208.56888697761201</v>
      </c>
      <c r="O220" s="109">
        <v>1087.5699168714655</v>
      </c>
      <c r="P220" s="141">
        <f t="shared" si="84"/>
        <v>1.3099410688493407</v>
      </c>
    </row>
    <row r="221" spans="1:16" s="96" customFormat="1" ht="18" customHeight="1" x14ac:dyDescent="0.25">
      <c r="A221" s="97">
        <v>42992</v>
      </c>
      <c r="B221" s="69">
        <v>204.02925274789564</v>
      </c>
      <c r="C221" s="71">
        <v>72.709999999999994</v>
      </c>
      <c r="D221" s="141">
        <f>((B221/B220)-1)*100</f>
        <v>0.23394906563558582</v>
      </c>
      <c r="E221" s="110">
        <v>207.55537736876178</v>
      </c>
      <c r="F221" s="71">
        <v>134.43</v>
      </c>
      <c r="G221" s="141">
        <f t="shared" si="81"/>
        <v>0.55837007733636757</v>
      </c>
      <c r="H221" s="110">
        <v>208.87222709141628</v>
      </c>
      <c r="I221" s="71">
        <v>207.61</v>
      </c>
      <c r="J221" s="141">
        <f t="shared" si="82"/>
        <v>0.68500019625914454</v>
      </c>
      <c r="K221" s="110">
        <v>210.06414395983964</v>
      </c>
      <c r="L221" s="71">
        <v>484.96</v>
      </c>
      <c r="M221" s="141">
        <f t="shared" si="83"/>
        <v>0.83933579146564519</v>
      </c>
      <c r="N221" s="110">
        <v>210.47</v>
      </c>
      <c r="O221" s="109">
        <v>1097.48</v>
      </c>
      <c r="P221" s="141">
        <f t="shared" si="84"/>
        <v>0.91150365231227326</v>
      </c>
    </row>
    <row r="222" spans="1:16" s="96" customFormat="1" ht="18" customHeight="1" x14ac:dyDescent="0.25">
      <c r="A222" s="97">
        <v>43024</v>
      </c>
      <c r="B222" s="69">
        <v>204.97</v>
      </c>
      <c r="C222" s="71">
        <v>73.040000000000006</v>
      </c>
      <c r="D222" s="141">
        <f>((B222/B221)-1)*100</f>
        <v>0.46108449618582625</v>
      </c>
      <c r="E222" s="110">
        <v>208.61057166493396</v>
      </c>
      <c r="F222" s="71">
        <v>135.12</v>
      </c>
      <c r="G222" s="141">
        <f t="shared" si="81"/>
        <v>0.50839169264085271</v>
      </c>
      <c r="H222" s="110">
        <v>209.98715737882739</v>
      </c>
      <c r="I222" s="71">
        <v>208.71642244629416</v>
      </c>
      <c r="J222" s="141">
        <f t="shared" si="82"/>
        <v>0.53378579954679317</v>
      </c>
      <c r="K222" s="110">
        <v>211.21557122477878</v>
      </c>
      <c r="L222" s="71">
        <v>487.62</v>
      </c>
      <c r="M222" s="141">
        <f t="shared" si="83"/>
        <v>0.54813127230284309</v>
      </c>
      <c r="N222" s="110">
        <v>211.63</v>
      </c>
      <c r="O222" s="109">
        <v>1103.51</v>
      </c>
      <c r="P222" s="141">
        <f t="shared" si="84"/>
        <v>0.55114743193804827</v>
      </c>
    </row>
    <row r="223" spans="1:16" s="96" customFormat="1" ht="18" customHeight="1" x14ac:dyDescent="0.25">
      <c r="A223" s="97">
        <v>43056</v>
      </c>
      <c r="B223" s="69">
        <v>205.54475893745033</v>
      </c>
      <c r="C223" s="71">
        <v>73.25</v>
      </c>
      <c r="D223" s="141">
        <f>((B223/B222)-1)*100</f>
        <v>0.28041124918296578</v>
      </c>
      <c r="E223" s="110">
        <v>209.65771540854124</v>
      </c>
      <c r="F223" s="71">
        <v>135.79</v>
      </c>
      <c r="G223" s="141">
        <f t="shared" si="81"/>
        <v>0.501961015326291</v>
      </c>
      <c r="H223" s="110">
        <v>211.21</v>
      </c>
      <c r="I223" s="71">
        <v>209.93</v>
      </c>
      <c r="J223" s="141">
        <f t="shared" si="82"/>
        <v>0.58234162338153261</v>
      </c>
      <c r="K223" s="110">
        <v>212.67869171321854</v>
      </c>
      <c r="L223" s="71">
        <v>490.99</v>
      </c>
      <c r="M223" s="141">
        <f t="shared" si="83"/>
        <v>0.69271431076578516</v>
      </c>
      <c r="N223" s="110">
        <v>213.21</v>
      </c>
      <c r="O223" s="109">
        <v>1111.76</v>
      </c>
      <c r="P223" s="141">
        <f t="shared" si="84"/>
        <v>0.74658602277559716</v>
      </c>
    </row>
    <row r="224" spans="1:16" s="96" customFormat="1" ht="18" customHeight="1" x14ac:dyDescent="0.25">
      <c r="A224" s="97">
        <v>43088</v>
      </c>
      <c r="B224" s="69">
        <v>206.31230205157252</v>
      </c>
      <c r="C224" s="71">
        <v>73.519314907133406</v>
      </c>
      <c r="D224" s="141">
        <f>((B224/B223)-1)*100</f>
        <v>0.37341896630687099</v>
      </c>
      <c r="E224" s="110">
        <v>210.44691717480634</v>
      </c>
      <c r="F224" s="71">
        <v>136.30465732913964</v>
      </c>
      <c r="G224" s="141">
        <f t="shared" si="81"/>
        <v>0.3764239082388432</v>
      </c>
      <c r="H224" s="110">
        <v>212.0277666902775</v>
      </c>
      <c r="I224" s="71">
        <v>210.7446830333362</v>
      </c>
      <c r="J224" s="141">
        <f t="shared" si="82"/>
        <v>0.38718180497017141</v>
      </c>
      <c r="K224" s="110">
        <v>213.47810887895329</v>
      </c>
      <c r="L224" s="71">
        <v>492.84025205568406</v>
      </c>
      <c r="M224" s="141">
        <f t="shared" si="83"/>
        <v>0.37588023477814758</v>
      </c>
      <c r="N224" s="110">
        <v>213.98403528140113</v>
      </c>
      <c r="O224" s="109">
        <v>1115.8068820101382</v>
      </c>
      <c r="P224" s="141">
        <f t="shared" si="84"/>
        <v>0.36303892003242133</v>
      </c>
    </row>
    <row r="225" spans="1:16" s="96" customFormat="1" ht="18" customHeight="1" x14ac:dyDescent="0.25">
      <c r="A225" s="26" t="s">
        <v>75</v>
      </c>
      <c r="B225" s="69"/>
      <c r="C225" s="71"/>
      <c r="D225" s="197">
        <f>((D213/100)+1)*((D214/100)+1)*((D215/100)+1)*((D216/100)+1)*((D217/100)+1)*((D218/100)+1)*((D219/100)+1)*((D220/100)+1)*((D221/100)+1)*((D222/100)+1)*((D223/100)+1)*((D224/100)+1)-1</f>
        <v>2.0020488441391926E-2</v>
      </c>
      <c r="E225" s="58"/>
      <c r="F225" s="58"/>
      <c r="G225" s="197">
        <f>((G213/100)+1)*((G214/100)+1)*((G215/100)+1)*((G216/100)+1)*((G217/100)+1)*((G218/100)+1)*((G219/100)+1)*((G220/100)+1)*((G221/100)+1)*((G222/100)+1)*((G223/100)+1)*((G224/100)+1)-1</f>
        <v>3.337548330373874E-2</v>
      </c>
      <c r="H225" s="58"/>
      <c r="I225" s="58"/>
      <c r="J225" s="197">
        <f>((J213/100)+1)*((J214/100)+1)*((J215/100)+1)*((J216/100)+1)*((J217/100)+1)*((J218/100)+1)*((J219/100)+1)*((J220/100)+1)*((J221/100)+1)*((J222/100)+1)*((J223/100)+1)*((J224/100)+1)-1</f>
        <v>3.8007984223744629E-2</v>
      </c>
      <c r="K225" s="58"/>
      <c r="L225" s="58"/>
      <c r="M225" s="197">
        <f>((M213/100)+1)*((M214/100)+1)*((M215/100)+1)*((M216/100)+1)*((M217/100)+1)*((M218/100)+1)*((M219/100)+1)*((M220/100)+1)*((M221/100)+1)*((M222/100)+1)*((M223/100)+1)*((M224/100)+1)-1</f>
        <v>4.5330414002857422E-2</v>
      </c>
      <c r="N225" s="58"/>
      <c r="O225" s="58"/>
      <c r="P225" s="197">
        <f>((P213/100)+1)*((P214/100)+1)*((P215/100)+1)*((P216/100)+1)*((P217/100)+1)*((P218/100)+1)*((P219/100)+1)*((P220/100)+1)*((P221/100)+1)*((P222/100)+1)*((P223/100)+1)*((P224/100)+1)-1</f>
        <v>4.9270532330736749E-2</v>
      </c>
    </row>
    <row r="226" spans="1:16" s="96" customFormat="1" ht="18" customHeight="1" x14ac:dyDescent="0.25">
      <c r="A226" s="97">
        <v>43101</v>
      </c>
      <c r="B226" s="69">
        <v>207.19115195477883</v>
      </c>
      <c r="C226" s="71">
        <v>73.832492755218183</v>
      </c>
      <c r="D226" s="141">
        <f>((B226/B224)-1)*100</f>
        <v>0.42598036785350679</v>
      </c>
      <c r="E226" s="110">
        <v>211.33686046987322</v>
      </c>
      <c r="F226" s="71">
        <v>136.88106594326865</v>
      </c>
      <c r="G226" s="141">
        <f>((E226/E224)-1)*100</f>
        <v>0.42288255252873608</v>
      </c>
      <c r="H226" s="110">
        <v>212.93917853427317</v>
      </c>
      <c r="I226" s="71">
        <v>211.65057947875917</v>
      </c>
      <c r="J226" s="141">
        <f>((H226/H224)-1)*100</f>
        <v>0.42985494693581483</v>
      </c>
      <c r="K226" s="110">
        <v>214.36898976921665</v>
      </c>
      <c r="L226" s="71">
        <v>494.89695925069651</v>
      </c>
      <c r="M226" s="141">
        <f>((K226/K224)-1)*100</f>
        <v>0.41731721109095066</v>
      </c>
      <c r="N226" s="110">
        <v>214.85098860240609</v>
      </c>
      <c r="O226" s="109">
        <v>1120.3275579600368</v>
      </c>
      <c r="P226" s="141">
        <f>((N226/N224)-1)*100</f>
        <v>0.40514859899003497</v>
      </c>
    </row>
    <row r="227" spans="1:16" s="96" customFormat="1" ht="18" customHeight="1" x14ac:dyDescent="0.25">
      <c r="A227" s="97">
        <v>43133</v>
      </c>
      <c r="B227" s="69">
        <v>207.46048599870849</v>
      </c>
      <c r="C227" s="71">
        <v>73.930000000000007</v>
      </c>
      <c r="D227" s="141">
        <f t="shared" ref="D227:D237" si="85">((B227/B226)-1)*100</f>
        <v>0.12999302402085799</v>
      </c>
      <c r="E227" s="110">
        <v>211.47292612461933</v>
      </c>
      <c r="F227" s="71">
        <v>136.97</v>
      </c>
      <c r="G227" s="141">
        <f t="shared" ref="G227:G237" si="86">((E227/E226)-1)*100</f>
        <v>6.4383304665160956E-2</v>
      </c>
      <c r="H227" s="110">
        <v>213.03465632261251</v>
      </c>
      <c r="I227" s="71">
        <v>211.76</v>
      </c>
      <c r="J227" s="141">
        <f t="shared" ref="J227:J237" si="87">((H227/H226)-1)*100</f>
        <v>4.4838056104357094E-2</v>
      </c>
      <c r="K227" s="110">
        <v>214.38205474999637</v>
      </c>
      <c r="L227" s="71">
        <v>494.92712135234888</v>
      </c>
      <c r="M227" s="141">
        <f t="shared" ref="M227:M237" si="88">((K227/K226)-1)*100</f>
        <v>6.0946225448832436E-3</v>
      </c>
      <c r="N227" s="110">
        <v>214.81563179116927</v>
      </c>
      <c r="O227" s="109">
        <v>1120.1431919943604</v>
      </c>
      <c r="P227" s="141">
        <f t="shared" ref="P227:P237" si="89">((N227/N226)-1)*100</f>
        <v>-1.6456434046130397E-2</v>
      </c>
    </row>
    <row r="228" spans="1:16" s="96" customFormat="1" ht="18" customHeight="1" x14ac:dyDescent="0.25">
      <c r="A228" s="97">
        <v>43165</v>
      </c>
      <c r="B228" s="69">
        <v>207.56464154957771</v>
      </c>
      <c r="C228" s="71">
        <v>73.965585638490325</v>
      </c>
      <c r="D228" s="141">
        <f t="shared" si="85"/>
        <v>5.0205006687331633E-2</v>
      </c>
      <c r="E228" s="110">
        <v>211.49864515064266</v>
      </c>
      <c r="F228" s="71">
        <v>136.98585248882333</v>
      </c>
      <c r="G228" s="141">
        <f t="shared" si="86"/>
        <v>1.2161852817116348E-2</v>
      </c>
      <c r="H228" s="110">
        <v>213.03209497611471</v>
      </c>
      <c r="I228" s="71">
        <v>211.74293363779285</v>
      </c>
      <c r="J228" s="141">
        <f t="shared" si="87"/>
        <v>-1.202314469395116E-3</v>
      </c>
      <c r="K228" s="110">
        <v>214.33712571721978</v>
      </c>
      <c r="L228" s="71">
        <v>494.82339720023549</v>
      </c>
      <c r="M228" s="141">
        <f t="shared" si="88"/>
        <v>-2.0957459722548144E-2</v>
      </c>
      <c r="N228" s="110">
        <v>214.74857807813476</v>
      </c>
      <c r="O228" s="109">
        <v>1119.7935444406546</v>
      </c>
      <c r="P228" s="141">
        <f t="shared" si="89"/>
        <v>-3.1214540801993707E-2</v>
      </c>
    </row>
    <row r="229" spans="1:16" s="96" customFormat="1" ht="18" customHeight="1" x14ac:dyDescent="0.25">
      <c r="A229" s="97">
        <v>43197</v>
      </c>
      <c r="B229" s="69">
        <v>208.3575466233055</v>
      </c>
      <c r="C229" s="71">
        <v>74.248137077387483</v>
      </c>
      <c r="D229" s="141">
        <f t="shared" si="85"/>
        <v>0.38200392311924514</v>
      </c>
      <c r="E229" s="110">
        <v>212.5631470191363</v>
      </c>
      <c r="F229" s="71">
        <v>137.67532118886007</v>
      </c>
      <c r="G229" s="141">
        <f t="shared" si="86"/>
        <v>0.50331380030137485</v>
      </c>
      <c r="H229" s="110">
        <v>214.21484790647085</v>
      </c>
      <c r="I229" s="71">
        <v>212.91852915202929</v>
      </c>
      <c r="J229" s="141">
        <f t="shared" si="87"/>
        <v>0.55519940809329871</v>
      </c>
      <c r="K229" s="110">
        <v>215.63536544755678</v>
      </c>
      <c r="L229" s="71">
        <v>497.82054196270286</v>
      </c>
      <c r="M229" s="141">
        <f t="shared" si="88"/>
        <v>0.60569988796519425</v>
      </c>
      <c r="N229" s="110">
        <v>216.09165849686596</v>
      </c>
      <c r="O229" s="109">
        <v>1126.796956505216</v>
      </c>
      <c r="P229" s="141">
        <f t="shared" si="89"/>
        <v>0.62541993560605302</v>
      </c>
    </row>
    <row r="230" spans="1:16" s="96" customFormat="1" ht="18" customHeight="1" x14ac:dyDescent="0.25">
      <c r="A230" s="97">
        <v>43229</v>
      </c>
      <c r="B230" s="69">
        <v>210.09052422329827</v>
      </c>
      <c r="C230" s="71">
        <v>74.865683024158173</v>
      </c>
      <c r="D230" s="141">
        <f t="shared" si="85"/>
        <v>0.83173258088216073</v>
      </c>
      <c r="E230" s="110">
        <v>216.65270046324216</v>
      </c>
      <c r="F230" s="71">
        <v>140.32408976343146</v>
      </c>
      <c r="G230" s="141">
        <f t="shared" si="86"/>
        <v>1.9239240204407038</v>
      </c>
      <c r="H230" s="110">
        <v>219.250336692996</v>
      </c>
      <c r="I230" s="71">
        <v>217.92354573452403</v>
      </c>
      <c r="J230" s="141">
        <f t="shared" si="87"/>
        <v>2.3506721572930989</v>
      </c>
      <c r="K230" s="110">
        <v>221.79779175399582</v>
      </c>
      <c r="L230" s="71">
        <v>512.04725471600966</v>
      </c>
      <c r="M230" s="141">
        <f t="shared" si="88"/>
        <v>2.8577994586596489</v>
      </c>
      <c r="N230" s="110">
        <v>222.76985562005316</v>
      </c>
      <c r="O230" s="109">
        <v>1161.620013747189</v>
      </c>
      <c r="P230" s="141">
        <f t="shared" si="89"/>
        <v>3.0904465122072455</v>
      </c>
    </row>
    <row r="231" spans="1:16" s="96" customFormat="1" ht="18" customHeight="1" x14ac:dyDescent="0.25">
      <c r="A231" s="97">
        <v>43261</v>
      </c>
      <c r="B231" s="69">
        <v>212.34568326915877</v>
      </c>
      <c r="C231" s="71">
        <v>75.669308142047853</v>
      </c>
      <c r="D231" s="141">
        <f t="shared" si="85"/>
        <v>1.0734225421150212</v>
      </c>
      <c r="E231" s="110">
        <v>214.87017769445544</v>
      </c>
      <c r="F231" s="71">
        <v>139.16956510494458</v>
      </c>
      <c r="G231" s="141">
        <f t="shared" si="86"/>
        <v>-0.82275585071193147</v>
      </c>
      <c r="H231" s="110">
        <v>215.90337339157287</v>
      </c>
      <c r="I231" s="71">
        <v>214.59683654405757</v>
      </c>
      <c r="J231" s="141">
        <f t="shared" si="87"/>
        <v>-1.5265487624357421</v>
      </c>
      <c r="K231" s="110">
        <v>216.42718414005645</v>
      </c>
      <c r="L231" s="71">
        <v>499.64855199166198</v>
      </c>
      <c r="M231" s="141">
        <f t="shared" si="88"/>
        <v>-2.421398144439646</v>
      </c>
      <c r="N231" s="110">
        <v>216.42245673401573</v>
      </c>
      <c r="O231" s="109">
        <v>1128.521884017136</v>
      </c>
      <c r="P231" s="141">
        <f t="shared" si="89"/>
        <v>-2.8493078061976651</v>
      </c>
    </row>
    <row r="232" spans="1:16" s="96" customFormat="1" ht="18" customHeight="1" x14ac:dyDescent="0.25">
      <c r="A232" s="97">
        <v>43293</v>
      </c>
      <c r="B232" s="69">
        <v>214.21785778326574</v>
      </c>
      <c r="C232" s="71">
        <v>76.171261196159463</v>
      </c>
      <c r="D232" s="141">
        <f t="shared" si="85"/>
        <v>0.88166356164345316</v>
      </c>
      <c r="E232" s="110">
        <v>216.26123468541448</v>
      </c>
      <c r="F232" s="71">
        <v>139.90533523000411</v>
      </c>
      <c r="G232" s="141">
        <f t="shared" si="86"/>
        <v>0.64739416418091444</v>
      </c>
      <c r="H232" s="110">
        <v>217.12672770393968</v>
      </c>
      <c r="I232" s="71">
        <v>215.64757096132567</v>
      </c>
      <c r="J232" s="141">
        <f t="shared" si="87"/>
        <v>0.56662121260517839</v>
      </c>
      <c r="K232" s="110">
        <v>217.37898231833083</v>
      </c>
      <c r="L232" s="71">
        <v>501.6806323462003</v>
      </c>
      <c r="M232" s="141">
        <f t="shared" si="88"/>
        <v>0.43977755477262459</v>
      </c>
      <c r="N232" s="110">
        <v>217.22725813123407</v>
      </c>
      <c r="O232" s="109">
        <v>1132.5531093068598</v>
      </c>
      <c r="P232" s="141">
        <f t="shared" si="89"/>
        <v>0.37186593728000261</v>
      </c>
    </row>
    <row r="233" spans="1:16" s="96" customFormat="1" ht="18" customHeight="1" x14ac:dyDescent="0.25">
      <c r="A233" s="97">
        <v>43325</v>
      </c>
      <c r="B233" s="69">
        <v>214.77971244052841</v>
      </c>
      <c r="C233" s="71">
        <v>76.536673565067275</v>
      </c>
      <c r="D233" s="141">
        <f t="shared" si="85"/>
        <v>0.26228189520554057</v>
      </c>
      <c r="E233" s="110">
        <v>216.58641444238415</v>
      </c>
      <c r="F233" s="71">
        <v>140.28115687812218</v>
      </c>
      <c r="G233" s="141">
        <f t="shared" si="86"/>
        <v>0.15036433017812101</v>
      </c>
      <c r="H233" s="110">
        <v>217.36577259716822</v>
      </c>
      <c r="I233" s="71">
        <v>216.05038605722862</v>
      </c>
      <c r="J233" s="141">
        <f t="shared" si="87"/>
        <v>0.1100946418510329</v>
      </c>
      <c r="K233" s="110">
        <v>217.49050359666205</v>
      </c>
      <c r="L233" s="71">
        <v>502.10335464923264</v>
      </c>
      <c r="M233" s="141">
        <f t="shared" si="88"/>
        <v>5.1302695937693876E-2</v>
      </c>
      <c r="N233" s="110">
        <v>217.27253631948102</v>
      </c>
      <c r="O233" s="109">
        <v>1132.9545728879257</v>
      </c>
      <c r="P233" s="141">
        <f t="shared" si="89"/>
        <v>2.0843695508787619E-2</v>
      </c>
    </row>
    <row r="234" spans="1:16" s="96" customFormat="1" ht="18" customHeight="1" x14ac:dyDescent="0.25">
      <c r="A234" s="97">
        <v>43357</v>
      </c>
      <c r="B234" s="69">
        <v>216.68988091223054</v>
      </c>
      <c r="C234" s="71">
        <v>77.217361415477882</v>
      </c>
      <c r="D234" s="141">
        <f t="shared" si="85"/>
        <v>0.88936168597908427</v>
      </c>
      <c r="E234" s="110">
        <v>220.65744992523702</v>
      </c>
      <c r="F234" s="71">
        <v>142.91793152853961</v>
      </c>
      <c r="G234" s="141">
        <f t="shared" si="86"/>
        <v>1.8796356610519593</v>
      </c>
      <c r="H234" s="110">
        <v>222.29680719163818</v>
      </c>
      <c r="I234" s="71">
        <v>222.29680719163818</v>
      </c>
      <c r="J234" s="141">
        <f t="shared" si="87"/>
        <v>2.2685423448006947</v>
      </c>
      <c r="K234" s="110">
        <v>223.46390979578067</v>
      </c>
      <c r="L234" s="71">
        <v>515.89369143019917</v>
      </c>
      <c r="M234" s="141">
        <f t="shared" si="88"/>
        <v>2.7465135720115663</v>
      </c>
      <c r="N234" s="110">
        <v>223.72855173919797</v>
      </c>
      <c r="O234" s="109">
        <v>1166.6190770001622</v>
      </c>
      <c r="P234" s="141">
        <f t="shared" si="89"/>
        <v>2.9713904615279674</v>
      </c>
    </row>
    <row r="235" spans="1:16" s="96" customFormat="1" ht="18" customHeight="1" x14ac:dyDescent="0.25">
      <c r="A235" s="97">
        <v>43389</v>
      </c>
      <c r="B235" s="69">
        <v>218.72227994361594</v>
      </c>
      <c r="C235" s="71">
        <v>77.941606082032109</v>
      </c>
      <c r="D235" s="141">
        <f t="shared" si="85"/>
        <v>0.93792982986991014</v>
      </c>
      <c r="E235" s="110">
        <v>222.68461609420098</v>
      </c>
      <c r="F235" s="71">
        <v>144.23090961213083</v>
      </c>
      <c r="G235" s="141">
        <f t="shared" si="86"/>
        <v>0.91869373531272558</v>
      </c>
      <c r="H235" s="110">
        <v>224.37014003908135</v>
      </c>
      <c r="I235" s="71">
        <v>223.01236664796545</v>
      </c>
      <c r="J235" s="141">
        <f t="shared" si="87"/>
        <v>0.93268674149502573</v>
      </c>
      <c r="K235" s="110">
        <v>225.46280534821562</v>
      </c>
      <c r="L235" s="71">
        <v>520.50838561626028</v>
      </c>
      <c r="M235" s="141">
        <f t="shared" si="88"/>
        <v>0.89450486848714483</v>
      </c>
      <c r="N235" s="110">
        <v>225.65263077578211</v>
      </c>
      <c r="O235" s="109">
        <v>1176.6520714136414</v>
      </c>
      <c r="P235" s="141">
        <f t="shared" si="89"/>
        <v>0.86000603035549794</v>
      </c>
    </row>
    <row r="236" spans="1:16" s="96" customFormat="1" ht="18" customHeight="1" x14ac:dyDescent="0.25">
      <c r="A236" s="97">
        <v>43421</v>
      </c>
      <c r="B236" s="69">
        <v>219.10149510590705</v>
      </c>
      <c r="C236" s="71">
        <v>78.076739269228426</v>
      </c>
      <c r="D236" s="141">
        <f t="shared" si="85"/>
        <v>0.17337747319974284</v>
      </c>
      <c r="E236" s="110">
        <v>222.40413660986039</v>
      </c>
      <c r="F236" s="71">
        <v>144.04924546368838</v>
      </c>
      <c r="G236" s="141">
        <f t="shared" si="86"/>
        <v>-0.12595368699467313</v>
      </c>
      <c r="H236" s="110">
        <v>223.82835086655609</v>
      </c>
      <c r="I236" s="71">
        <v>222.4738561065536</v>
      </c>
      <c r="J236" s="141">
        <f t="shared" si="87"/>
        <v>-0.24147115673720521</v>
      </c>
      <c r="K236" s="110">
        <v>224.59810146048062</v>
      </c>
      <c r="L236" s="71">
        <v>518.512111224367</v>
      </c>
      <c r="M236" s="141">
        <f t="shared" si="88"/>
        <v>-0.3835239636974741</v>
      </c>
      <c r="N236" s="110">
        <v>224.63640910839638</v>
      </c>
      <c r="O236" s="109">
        <v>1171.3530446492116</v>
      </c>
      <c r="P236" s="141">
        <f t="shared" si="89"/>
        <v>-0.45034780400832197</v>
      </c>
    </row>
    <row r="237" spans="1:16" s="96" customFormat="1" ht="18" customHeight="1" x14ac:dyDescent="0.25">
      <c r="A237" s="97">
        <v>43453</v>
      </c>
      <c r="B237" s="69">
        <v>218.3121467778806</v>
      </c>
      <c r="C237" s="71">
        <v>77.79545527538744</v>
      </c>
      <c r="D237" s="141">
        <f t="shared" si="85"/>
        <v>-0.36026606192025579</v>
      </c>
      <c r="E237" s="110">
        <v>220.40419397343388</v>
      </c>
      <c r="F237" s="71">
        <v>142.75389982785939</v>
      </c>
      <c r="G237" s="141">
        <f t="shared" si="86"/>
        <v>-0.89923805685988567</v>
      </c>
      <c r="H237" s="110">
        <v>221.30730007304817</v>
      </c>
      <c r="I237" s="71">
        <v>219.96806142370497</v>
      </c>
      <c r="J237" s="141">
        <f t="shared" si="87"/>
        <v>-1.1263322022199707</v>
      </c>
      <c r="K237" s="110">
        <v>221.54560991448454</v>
      </c>
      <c r="L237" s="71">
        <v>511.46506218113427</v>
      </c>
      <c r="M237" s="141">
        <f t="shared" si="88"/>
        <v>-1.3590905382311003</v>
      </c>
      <c r="N237" s="110">
        <v>221.36866310776259</v>
      </c>
      <c r="O237" s="109">
        <v>1154.3135796658853</v>
      </c>
      <c r="P237" s="141">
        <f t="shared" si="89"/>
        <v>-1.4546822634869394</v>
      </c>
    </row>
    <row r="238" spans="1:16" s="96" customFormat="1" ht="18" customHeight="1" x14ac:dyDescent="0.25">
      <c r="A238" s="26" t="s">
        <v>76</v>
      </c>
      <c r="B238" s="69"/>
      <c r="C238" s="71"/>
      <c r="D238" s="197">
        <f>((D226/100)+1)*((D227/100)+1)*((D228/100)+1)*((D229/100)+1)*((D230/100)+1)*((D231/100)+1)*((D232/100)+1)*((D233/100)+1)*((D234/100)+1)*((D235/100)+1)*((D236/100)+1)*((D237/100)+1)-1</f>
        <v>5.8163495860312109E-2</v>
      </c>
      <c r="E238" s="213"/>
      <c r="F238" s="213"/>
      <c r="G238" s="197">
        <f>((G226/100)+1)*((G227/100)+1)*((G228/100)+1)*((G229/100)+1)*((G230/100)+1)*((G231/100)+1)*((G232/100)+1)*((G233/100)+1)*((G234/100)+1)*((G235/100)+1)*((G236/100)+1)*((G237/100)+1)-1</f>
        <v>4.7314909300175234E-2</v>
      </c>
      <c r="H238" s="58"/>
      <c r="I238" s="58"/>
      <c r="J238" s="197">
        <f>((J226/100)+1)*((J227/100)+1)*((J228/100)+1)*((J229/100)+1)*((J230/100)+1)*((J231/100)+1)*((J232/100)+1)*((J233/100)+1)*((J234/100)+1)*((J235/100)+1)*((J236/100)+1)*((J237/100)+1)-1</f>
        <v>4.3765651676772599E-2</v>
      </c>
      <c r="K238" s="58"/>
      <c r="L238" s="58"/>
      <c r="M238" s="197">
        <f>((M226/100)+1)*((M227/100)+1)*((M228/100)+1)*((M229/100)+1)*((M230/100)+1)*((M231/100)+1)*((M232/100)+1)*((M233/100)+1)*((M234/100)+1)*((M235/100)+1)*((M236/100)+1)*((M237/100)+1)-1</f>
        <v>3.7790764954292122E-2</v>
      </c>
      <c r="N238" s="58"/>
      <c r="O238" s="58"/>
      <c r="P238" s="197">
        <f>((P226/100)+1)*((P227/100)+1)*((P228/100)+1)*((P229/100)+1)*((P230/100)+1)*((P231/100)+1)*((P232/100)+1)*((P233/100)+1)*((P234/100)+1)*((P235/100)+1)*((P236/100)+1)*((P237/100)+1)-1</f>
        <v>3.4510181176133914E-2</v>
      </c>
    </row>
    <row r="239" spans="1:16" s="96" customFormat="1" ht="18" customHeight="1" x14ac:dyDescent="0.25">
      <c r="A239" s="97">
        <v>43466</v>
      </c>
      <c r="B239" s="69">
        <v>218.6664993297787</v>
      </c>
      <c r="C239" s="71">
        <v>77.921728680279358</v>
      </c>
      <c r="D239" s="141">
        <f>((B239/B237)-1)*100</f>
        <v>0.1623146293635358</v>
      </c>
      <c r="E239" s="110">
        <v>220.80891841138538</v>
      </c>
      <c r="F239" s="71">
        <v>143.01603636361054</v>
      </c>
      <c r="G239" s="141">
        <f>((E239/E237)-1)*100</f>
        <v>0.18362828340747761</v>
      </c>
      <c r="H239" s="110">
        <v>221.7027181425585</v>
      </c>
      <c r="I239" s="71">
        <v>220.36108662519348</v>
      </c>
      <c r="J239" s="141">
        <f>((H239/H237)-1)*100</f>
        <v>0.1786737578831854</v>
      </c>
      <c r="K239" s="110">
        <v>222.00424578800076</v>
      </c>
      <c r="L239" s="71">
        <v>512.52387903449926</v>
      </c>
      <c r="M239" s="141">
        <f>((K239/K237)-1)*100</f>
        <v>0.20701645755618614</v>
      </c>
      <c r="N239" s="110">
        <v>221.87946117727668</v>
      </c>
      <c r="O239" s="109">
        <v>1156.9771054776675</v>
      </c>
      <c r="P239" s="141">
        <f>((N239/N237)-1)*100</f>
        <v>0.23074542816632349</v>
      </c>
    </row>
    <row r="240" spans="1:16" s="96" customFormat="1" ht="18" customHeight="1" x14ac:dyDescent="0.25">
      <c r="A240" s="97">
        <v>43498</v>
      </c>
      <c r="B240" s="69">
        <v>219.80589218850864</v>
      </c>
      <c r="C240" s="71">
        <v>78.327750917203304</v>
      </c>
      <c r="D240" s="141">
        <f t="shared" ref="D240:D250" si="90">((B240/B239)-1)*100</f>
        <v>0.52106420609567827</v>
      </c>
      <c r="E240" s="110">
        <v>222.01741638792302</v>
      </c>
      <c r="F240" s="71">
        <v>143.79877010372081</v>
      </c>
      <c r="G240" s="141">
        <f t="shared" ref="G240:G250" si="91">((E240/E239)-1)*100</f>
        <v>0.54730487574152775</v>
      </c>
      <c r="H240" s="110">
        <v>222.92871119851694</v>
      </c>
      <c r="I240" s="71">
        <v>221.57966059789612</v>
      </c>
      <c r="J240" s="141">
        <f t="shared" ref="J240:J250" si="92">((H240/H239)-1)*100</f>
        <v>0.55298963685690428</v>
      </c>
      <c r="K240" s="110">
        <v>223.27380988593387</v>
      </c>
      <c r="L240" s="71">
        <v>515.45482260202459</v>
      </c>
      <c r="M240" s="141">
        <f t="shared" ref="M240:M250" si="93">((K240/K239)-1)*100</f>
        <v>0.57186478277784225</v>
      </c>
      <c r="N240" s="110">
        <v>223.17596316820431</v>
      </c>
      <c r="O240" s="109">
        <v>1163.7376371318842</v>
      </c>
      <c r="P240" s="141">
        <f t="shared" ref="P240:P250" si="94">((N240/N239)-1)*100</f>
        <v>0.58432717658880584</v>
      </c>
    </row>
    <row r="241" spans="1:16" s="96" customFormat="1" ht="18" customHeight="1" x14ac:dyDescent="0.25">
      <c r="A241" s="97">
        <v>43530</v>
      </c>
      <c r="B241" s="69">
        <v>221.38124674643646</v>
      </c>
      <c r="C241" s="71">
        <v>78.889127949415993</v>
      </c>
      <c r="D241" s="141">
        <f t="shared" si="90"/>
        <v>0.71670260621439219</v>
      </c>
      <c r="E241" s="110">
        <v>223.90707961986462</v>
      </c>
      <c r="F241" s="71">
        <v>145.022688718235</v>
      </c>
      <c r="G241" s="141">
        <f t="shared" si="91"/>
        <v>0.85113288078257909</v>
      </c>
      <c r="H241" s="110">
        <v>224.97505018638671</v>
      </c>
      <c r="I241" s="71">
        <v>223.61361618828508</v>
      </c>
      <c r="J241" s="141">
        <f t="shared" si="92"/>
        <v>0.91793424762032227</v>
      </c>
      <c r="K241" s="110">
        <v>225.42480374720748</v>
      </c>
      <c r="L241" s="71">
        <v>520.42065428531623</v>
      </c>
      <c r="M241" s="141">
        <f t="shared" si="93"/>
        <v>0.96338834472906587</v>
      </c>
      <c r="N241" s="110">
        <v>225.3490343605859</v>
      </c>
      <c r="O241" s="109">
        <v>1175.0689861662581</v>
      </c>
      <c r="P241" s="141">
        <f t="shared" si="94"/>
        <v>0.97370306440385246</v>
      </c>
    </row>
    <row r="242" spans="1:16" s="96" customFormat="1" ht="18" customHeight="1" x14ac:dyDescent="0.25">
      <c r="A242" s="97">
        <v>43562</v>
      </c>
      <c r="B242" s="69">
        <v>222.16106991108728</v>
      </c>
      <c r="C242" s="71">
        <v>79.167017654701283</v>
      </c>
      <c r="D242" s="141">
        <f t="shared" si="90"/>
        <v>0.35225348854595051</v>
      </c>
      <c r="E242" s="110">
        <v>224.75810152561141</v>
      </c>
      <c r="F242" s="71">
        <v>145.57388828342491</v>
      </c>
      <c r="G242" s="141">
        <f t="shared" si="91"/>
        <v>0.38007815884679719</v>
      </c>
      <c r="H242" s="110">
        <v>225.88487660691126</v>
      </c>
      <c r="I242" s="71">
        <v>224.51793680440929</v>
      </c>
      <c r="J242" s="141">
        <f t="shared" si="92"/>
        <v>0.40441214248903012</v>
      </c>
      <c r="K242" s="110">
        <v>226.325339990635</v>
      </c>
      <c r="L242" s="71">
        <v>522.49965204076182</v>
      </c>
      <c r="M242" s="141">
        <f t="shared" si="93"/>
        <v>0.39948409778249871</v>
      </c>
      <c r="N242" s="110">
        <v>226.22039660591378</v>
      </c>
      <c r="O242" s="109">
        <v>1179.6126521868662</v>
      </c>
      <c r="P242" s="141">
        <f t="shared" si="94"/>
        <v>0.38667227831719053</v>
      </c>
    </row>
    <row r="243" spans="1:16" s="96" customFormat="1" ht="18" customHeight="1" x14ac:dyDescent="0.25">
      <c r="A243" s="97">
        <v>43594</v>
      </c>
      <c r="B243" s="69">
        <v>225.46044100008032</v>
      </c>
      <c r="C243" s="71">
        <v>80.342747359983406</v>
      </c>
      <c r="D243" s="141">
        <f t="shared" si="90"/>
        <v>1.4851256749499386</v>
      </c>
      <c r="E243" s="110">
        <v>227.64381944673266</v>
      </c>
      <c r="F243" s="71">
        <v>147.44294294893123</v>
      </c>
      <c r="G243" s="141">
        <f t="shared" si="91"/>
        <v>1.2839216480000415</v>
      </c>
      <c r="H243" s="110">
        <v>228.59595925301804</v>
      </c>
      <c r="I243" s="71">
        <v>227.21261336422774</v>
      </c>
      <c r="J243" s="141">
        <f t="shared" si="92"/>
        <v>1.200205470517024</v>
      </c>
      <c r="K243" s="110">
        <v>228.83904855778016</v>
      </c>
      <c r="L243" s="71">
        <v>528.30285486250307</v>
      </c>
      <c r="M243" s="141">
        <f t="shared" si="93"/>
        <v>1.1106615667733744</v>
      </c>
      <c r="N243" s="110">
        <v>228.64671971543268</v>
      </c>
      <c r="O243" s="109">
        <v>1192.2645681114402</v>
      </c>
      <c r="P243" s="141">
        <f t="shared" si="94"/>
        <v>1.0725483404335323</v>
      </c>
    </row>
    <row r="244" spans="1:16" s="96" customFormat="1" ht="18" customHeight="1" x14ac:dyDescent="0.25">
      <c r="A244" s="97">
        <v>43626</v>
      </c>
      <c r="B244" s="69">
        <v>231.50851064299454</v>
      </c>
      <c r="C244" s="71">
        <v>82.497974810000102</v>
      </c>
      <c r="D244" s="141">
        <f t="shared" si="90"/>
        <v>2.6825413877869853</v>
      </c>
      <c r="E244" s="110">
        <v>233.14897114779615</v>
      </c>
      <c r="F244" s="71">
        <v>151.00858233311422</v>
      </c>
      <c r="G244" s="141">
        <f t="shared" si="91"/>
        <v>2.4183181052062963</v>
      </c>
      <c r="H244" s="110">
        <v>233.82130255715063</v>
      </c>
      <c r="I244" s="71">
        <v>232.40633556184164</v>
      </c>
      <c r="J244" s="141">
        <f t="shared" si="92"/>
        <v>2.2858423749953616</v>
      </c>
      <c r="K244" s="110">
        <v>233.86873730287863</v>
      </c>
      <c r="L244" s="71">
        <v>539.91450479660239</v>
      </c>
      <c r="M244" s="141">
        <f t="shared" si="93"/>
        <v>2.1979154243112031</v>
      </c>
      <c r="N244" s="110">
        <v>233.62926538156074</v>
      </c>
      <c r="O244" s="109">
        <v>1218.2457528147024</v>
      </c>
      <c r="P244" s="141">
        <f t="shared" si="94"/>
        <v>2.1791459209776542</v>
      </c>
    </row>
    <row r="245" spans="1:16" s="96" customFormat="1" ht="18" customHeight="1" x14ac:dyDescent="0.25">
      <c r="A245" s="97">
        <v>43658</v>
      </c>
      <c r="B245" s="69">
        <v>232.93580612543326</v>
      </c>
      <c r="C245" s="71">
        <v>83.006591043717023</v>
      </c>
      <c r="D245" s="141">
        <f t="shared" si="90"/>
        <v>0.61651965989264479</v>
      </c>
      <c r="E245" s="110">
        <v>234.07119110022032</v>
      </c>
      <c r="F245" s="71">
        <v>151.60589626046846</v>
      </c>
      <c r="G245" s="141">
        <f t="shared" si="91"/>
        <v>0.39554965560606448</v>
      </c>
      <c r="H245" s="110">
        <v>234.55018517832193</v>
      </c>
      <c r="I245" s="71">
        <v>233.13080735798917</v>
      </c>
      <c r="J245" s="141">
        <f t="shared" si="92"/>
        <v>0.31172635392926473</v>
      </c>
      <c r="K245" s="110">
        <v>234.33770407561985</v>
      </c>
      <c r="L245" s="71">
        <v>540.99717179087759</v>
      </c>
      <c r="M245" s="141">
        <f t="shared" si="93"/>
        <v>0.20052563593990769</v>
      </c>
      <c r="N245" s="110">
        <v>233.969815667208</v>
      </c>
      <c r="O245" s="109">
        <v>1220.0215317969808</v>
      </c>
      <c r="P245" s="141">
        <f t="shared" si="94"/>
        <v>0.14576525123728423</v>
      </c>
    </row>
    <row r="246" spans="1:16" s="96" customFormat="1" ht="18" customHeight="1" x14ac:dyDescent="0.25">
      <c r="A246" s="97">
        <v>43690</v>
      </c>
      <c r="B246" s="69">
        <v>233.48695442048222</v>
      </c>
      <c r="C246" s="71">
        <v>83.202992541161947</v>
      </c>
      <c r="D246" s="141">
        <f t="shared" si="90"/>
        <v>0.2366095209734187</v>
      </c>
      <c r="E246" s="110">
        <v>234.42916798355213</v>
      </c>
      <c r="F246" s="71">
        <v>151.83775480736162</v>
      </c>
      <c r="G246" s="141">
        <f t="shared" si="91"/>
        <v>0.15293504580773387</v>
      </c>
      <c r="H246" s="110">
        <v>234.81741292252849</v>
      </c>
      <c r="I246" s="71">
        <v>233.3964179764927</v>
      </c>
      <c r="J246" s="141">
        <f t="shared" si="92"/>
        <v>0.11393201160911914</v>
      </c>
      <c r="K246" s="110">
        <v>234.52834254138773</v>
      </c>
      <c r="L246" s="71">
        <v>541.43728394108336</v>
      </c>
      <c r="M246" s="141">
        <f t="shared" si="93"/>
        <v>8.1352024216441166E-2</v>
      </c>
      <c r="N246" s="110">
        <v>234.13519498970109</v>
      </c>
      <c r="O246" s="109">
        <v>1220.8838923274625</v>
      </c>
      <c r="P246" s="141">
        <f t="shared" si="94"/>
        <v>7.0684041880131332E-2</v>
      </c>
    </row>
    <row r="247" spans="1:16" s="96" customFormat="1" ht="18" customHeight="1" x14ac:dyDescent="0.25">
      <c r="A247" s="97">
        <v>43722</v>
      </c>
      <c r="B247" s="69">
        <v>233.61014455601853</v>
      </c>
      <c r="C247" s="71">
        <v>83.246891301816945</v>
      </c>
      <c r="D247" s="141">
        <f t="shared" si="90"/>
        <v>5.2761035768389419E-2</v>
      </c>
      <c r="E247" s="110">
        <v>235.90439931096796</v>
      </c>
      <c r="F247" s="71">
        <v>152.79324944355818</v>
      </c>
      <c r="G247" s="141">
        <f t="shared" si="91"/>
        <v>0.62928659437093692</v>
      </c>
      <c r="H247" s="110">
        <v>236.79853951953538</v>
      </c>
      <c r="I247" s="71">
        <v>235.3655558080722</v>
      </c>
      <c r="J247" s="141">
        <f t="shared" si="92"/>
        <v>0.84368811169064362</v>
      </c>
      <c r="K247" s="110">
        <v>237.20877177295972</v>
      </c>
      <c r="L247" s="71">
        <v>547.62538175140446</v>
      </c>
      <c r="M247" s="141">
        <f t="shared" si="93"/>
        <v>1.1429020486506847</v>
      </c>
      <c r="N247" s="110">
        <v>237.16601874035845</v>
      </c>
      <c r="O247" s="109">
        <v>1236.6879404878591</v>
      </c>
      <c r="P247" s="141">
        <f t="shared" si="94"/>
        <v>1.2944759333558098</v>
      </c>
    </row>
    <row r="248" spans="1:16" s="96" customFormat="1" ht="18" customHeight="1" x14ac:dyDescent="0.25">
      <c r="A248" s="97">
        <v>43754</v>
      </c>
      <c r="B248" s="69">
        <v>234.79678141428838</v>
      </c>
      <c r="C248" s="71">
        <v>83.669748921047741</v>
      </c>
      <c r="D248" s="141">
        <f t="shared" si="90"/>
        <v>0.50795604810958128</v>
      </c>
      <c r="E248" s="110">
        <v>237.23361873613177</v>
      </c>
      <c r="F248" s="71">
        <v>153.65417342711879</v>
      </c>
      <c r="G248" s="141">
        <f t="shared" si="91"/>
        <v>0.56345681939218295</v>
      </c>
      <c r="H248" s="110">
        <v>238.19001233784445</v>
      </c>
      <c r="I248" s="71">
        <v>236.74860814419566</v>
      </c>
      <c r="J248" s="141">
        <f t="shared" si="92"/>
        <v>0.58761883461460052</v>
      </c>
      <c r="K248" s="110">
        <v>238.6582336150932</v>
      </c>
      <c r="L248" s="71">
        <v>550.97164120336197</v>
      </c>
      <c r="M248" s="141">
        <f t="shared" si="93"/>
        <v>0.61104900602950707</v>
      </c>
      <c r="N248" s="110">
        <v>238.63683745805733</v>
      </c>
      <c r="O248" s="109">
        <v>1244.3574362296304</v>
      </c>
      <c r="P248" s="141">
        <f t="shared" si="94"/>
        <v>0.62016418941917006</v>
      </c>
    </row>
    <row r="249" spans="1:16" s="96" customFormat="1" ht="18" customHeight="1" x14ac:dyDescent="0.25">
      <c r="A249" s="97">
        <v>43786</v>
      </c>
      <c r="B249" s="69">
        <v>236.68410491508828</v>
      </c>
      <c r="C249" s="71">
        <v>84.342295974263507</v>
      </c>
      <c r="D249" s="141">
        <f t="shared" si="90"/>
        <v>0.80381148729198326</v>
      </c>
      <c r="E249" s="110">
        <v>238.83765839279982</v>
      </c>
      <c r="F249" s="71">
        <v>154.69309610975844</v>
      </c>
      <c r="G249" s="141">
        <f t="shared" si="91"/>
        <v>0.67614348472766483</v>
      </c>
      <c r="H249" s="110">
        <v>239.6829250594086</v>
      </c>
      <c r="I249" s="71">
        <v>238.23248652113514</v>
      </c>
      <c r="J249" s="141">
        <f t="shared" si="92"/>
        <v>0.62677385458405066</v>
      </c>
      <c r="K249" s="110">
        <v>240.00563068081871</v>
      </c>
      <c r="L249" s="71">
        <v>554.08227167024393</v>
      </c>
      <c r="M249" s="141">
        <f t="shared" si="93"/>
        <v>0.56457179176923056</v>
      </c>
      <c r="N249" s="110">
        <v>239.91329664413848</v>
      </c>
      <c r="O249" s="109">
        <v>1251.0134558834397</v>
      </c>
      <c r="P249" s="141">
        <f t="shared" si="94"/>
        <v>0.53489612068191583</v>
      </c>
    </row>
    <row r="250" spans="1:16" s="96" customFormat="1" ht="18" customHeight="1" x14ac:dyDescent="0.25">
      <c r="A250" s="97">
        <v>43818</v>
      </c>
      <c r="B250" s="69">
        <v>239.0254373496644</v>
      </c>
      <c r="C250" s="71">
        <v>85.176628948343023</v>
      </c>
      <c r="D250" s="141">
        <f t="shared" si="90"/>
        <v>0.98922250626678476</v>
      </c>
      <c r="E250" s="110">
        <v>241.1694351656038</v>
      </c>
      <c r="F250" s="71">
        <v>156.20336786024023</v>
      </c>
      <c r="G250" s="141">
        <f t="shared" si="91"/>
        <v>0.97630197369003024</v>
      </c>
      <c r="H250" s="110">
        <v>242.01478793320945</v>
      </c>
      <c r="I250" s="71">
        <v>240.55023815285531</v>
      </c>
      <c r="J250" s="141">
        <f t="shared" si="92"/>
        <v>0.97289486650868895</v>
      </c>
      <c r="K250" s="110">
        <v>242.32027137582352</v>
      </c>
      <c r="L250" s="71">
        <v>559.42590202904262</v>
      </c>
      <c r="M250" s="141">
        <f t="shared" si="93"/>
        <v>0.9644109967082537</v>
      </c>
      <c r="N250" s="110">
        <v>242.21437350547851</v>
      </c>
      <c r="O250" s="109">
        <v>1263.0122827797593</v>
      </c>
      <c r="P250" s="141">
        <f t="shared" si="94"/>
        <v>0.95912852414894445</v>
      </c>
    </row>
    <row r="251" spans="1:16" s="96" customFormat="1" ht="18" customHeight="1" x14ac:dyDescent="0.25">
      <c r="A251" s="26" t="s">
        <v>77</v>
      </c>
      <c r="B251" s="69"/>
      <c r="C251" s="71"/>
      <c r="D251" s="197">
        <f>((D239/100)+1)*((D240/100)+1)*((D241/100)+1)*((D242/100)+1)*((D243/100)+1)*((D244/100)+1)*((D245/100)+1)*((D246/100)+1)*((D247/100)+1)*((D248/100)+1)*((D249/100)+1)*((D250/100)+1)-1</f>
        <v>9.4879240012504917E-2</v>
      </c>
      <c r="E251" s="58"/>
      <c r="F251" s="58"/>
      <c r="G251" s="197">
        <f>((G239/100)+1)*((G240/100)+1)*((G241/100)+1)*((G242/100)+1)*((G243/100)+1)*((G244/100)+1)*((G245/100)+1)*((G246/100)+1)*((G247/100)+1)*((G248/100)+1)*((G249/100)+1)*((G250/100)+1)-1</f>
        <v>9.4214365061822791E-2</v>
      </c>
      <c r="H251" s="58"/>
      <c r="I251" s="58"/>
      <c r="J251" s="197">
        <f>((J239/100)+1)*((J240/100)+1)*((J241/100)+1)*((J242/100)+1)*((J243/100)+1)*((J244/100)+1)*((J245/100)+1)*((J246/100)+1)*((J247/100)+1)*((J248/100)+1)*((J249/100)+1)*((J250/100)+1)-1</f>
        <v>9.3568932671115324E-2</v>
      </c>
      <c r="K251" s="58"/>
      <c r="L251" s="58"/>
      <c r="M251" s="197">
        <f>((M239/100)+1)*((M240/100)+1)*((M241/100)+1)*((M242/100)+1)*((M243/100)+1)*((M244/100)+1)*((M245/100)+1)*((M246/100)+1)*((M247/100)+1)*((M248/100)+1)*((M249/100)+1)*((M250/100)+1)-1</f>
        <v>9.377148781850364E-2</v>
      </c>
      <c r="N251" s="58"/>
      <c r="O251" s="58"/>
      <c r="P251" s="197">
        <f>((P239/100)+1)*((P240/100)+1)*((P241/100)+1)*((P242/100)+1)*((P243/100)+1)*((P244/100)+1)*((P245/100)+1)*((P246/100)+1)*((P247/100)+1)*((P248/100)+1)*((P249/100)+1)*((P250/100)+1)-1</f>
        <v>9.4167395263023979E-2</v>
      </c>
    </row>
    <row r="252" spans="1:16" s="96" customFormat="1" ht="18" customHeight="1" x14ac:dyDescent="0.25">
      <c r="A252" s="97">
        <v>43831</v>
      </c>
      <c r="B252" s="69">
        <v>241.07011010567268</v>
      </c>
      <c r="C252" s="71">
        <v>85.905247352268503</v>
      </c>
      <c r="D252" s="141">
        <f>((B252/B250)-1)*100</f>
        <v>0.85542056890672846</v>
      </c>
      <c r="E252" s="110">
        <v>242.88573020508613</v>
      </c>
      <c r="F252" s="71">
        <v>157.31499738835549</v>
      </c>
      <c r="G252" s="141">
        <f>((E252/E250)-1)*100</f>
        <v>0.71165528845054116</v>
      </c>
      <c r="H252" s="110">
        <v>243.64828259586054</v>
      </c>
      <c r="I252" s="71">
        <v>242.17384774083871</v>
      </c>
      <c r="J252" s="141">
        <f>((H252/H250)-1)*100</f>
        <v>0.67495654980467279</v>
      </c>
      <c r="K252" s="110">
        <v>243.72300730068562</v>
      </c>
      <c r="L252" s="71">
        <v>562.66428900186622</v>
      </c>
      <c r="M252" s="141">
        <f>((K252/K250)-1)*100</f>
        <v>0.57887683803661272</v>
      </c>
      <c r="N252" s="110">
        <v>243.46988303846229</v>
      </c>
      <c r="O252" s="109">
        <v>1269.5590617274988</v>
      </c>
      <c r="P252" s="141">
        <f>((N252/N250)-1)*100</f>
        <v>0.51834641966670425</v>
      </c>
    </row>
    <row r="253" spans="1:16" s="96" customFormat="1" ht="18" customHeight="1" x14ac:dyDescent="0.25">
      <c r="A253" s="97">
        <v>43863</v>
      </c>
      <c r="B253" s="69">
        <v>241.9450710988535</v>
      </c>
      <c r="C253" s="71">
        <v>86.217039388659245</v>
      </c>
      <c r="D253" s="141">
        <f t="shared" ref="D253:D263" si="95">((B253/B252)-1)*100</f>
        <v>0.36294876739273452</v>
      </c>
      <c r="E253" s="110">
        <v>242.9572626802462</v>
      </c>
      <c r="F253" s="71">
        <v>157.36132835696978</v>
      </c>
      <c r="G253" s="141">
        <f t="shared" ref="G253:G263" si="96">((E253/E252)-1)*100</f>
        <v>2.9451081831632919E-2</v>
      </c>
      <c r="H253" s="110">
        <v>243.38551476194334</v>
      </c>
      <c r="I253" s="71">
        <v>241.91267004352741</v>
      </c>
      <c r="J253" s="141">
        <f t="shared" ref="J253:J263" si="97">((H253/H252)-1)*100</f>
        <v>-0.10784719314154145</v>
      </c>
      <c r="K253" s="110">
        <v>243.08749733788807</v>
      </c>
      <c r="L253" s="71">
        <v>561.19713674024183</v>
      </c>
      <c r="M253" s="141">
        <f t="shared" ref="M253:M263" si="98">((K253/K252)-1)*100</f>
        <v>-0.26075091138749729</v>
      </c>
      <c r="N253" s="110">
        <v>242.67160938450419</v>
      </c>
      <c r="O253" s="109">
        <v>1265.3965117707114</v>
      </c>
      <c r="P253" s="141">
        <f t="shared" ref="P253:P263" si="99">((N253/N252)-1)*100</f>
        <v>-0.32787367537856493</v>
      </c>
    </row>
    <row r="254" spans="1:16" s="96" customFormat="1" ht="18" customHeight="1" x14ac:dyDescent="0.25">
      <c r="A254" s="97">
        <v>43895</v>
      </c>
      <c r="B254" s="69">
        <v>240.59928560576628</v>
      </c>
      <c r="C254" s="71">
        <v>85.737469210439855</v>
      </c>
      <c r="D254" s="141">
        <f t="shared" si="95"/>
        <v>-0.55623596173089984</v>
      </c>
      <c r="E254" s="110">
        <v>240.02241918421061</v>
      </c>
      <c r="F254" s="71">
        <v>155.46045547932383</v>
      </c>
      <c r="G254" s="141">
        <f t="shared" si="96"/>
        <v>-1.2079669747918298</v>
      </c>
      <c r="H254" s="110">
        <v>239.83781388226481</v>
      </c>
      <c r="I254" s="71">
        <v>238.38643803601349</v>
      </c>
      <c r="J254" s="141">
        <f t="shared" si="97"/>
        <v>-1.4576466817051714</v>
      </c>
      <c r="K254" s="110">
        <v>238.74648421394278</v>
      </c>
      <c r="L254" s="71">
        <v>551.17537847464223</v>
      </c>
      <c r="M254" s="141">
        <f t="shared" si="98"/>
        <v>-1.7857821449004163</v>
      </c>
      <c r="N254" s="110">
        <v>237.94775402651925</v>
      </c>
      <c r="O254" s="109">
        <v>1240.7642521204596</v>
      </c>
      <c r="P254" s="141">
        <f t="shared" si="99"/>
        <v>-1.9466040423790076</v>
      </c>
    </row>
    <row r="255" spans="1:16" s="96" customFormat="1" ht="18" customHeight="1" x14ac:dyDescent="0.25">
      <c r="A255" s="97">
        <v>43927</v>
      </c>
      <c r="B255" s="69">
        <v>241.5544871995925</v>
      </c>
      <c r="C255" s="71">
        <v>86.07785495611752</v>
      </c>
      <c r="D255" s="141">
        <f t="shared" si="95"/>
        <v>0.39700932254278509</v>
      </c>
      <c r="E255" s="110">
        <v>237.88417662809906</v>
      </c>
      <c r="F255" s="71">
        <v>154.07553417560487</v>
      </c>
      <c r="G255" s="141">
        <f t="shared" si="96"/>
        <v>-0.89085118106009276</v>
      </c>
      <c r="H255" s="110">
        <v>236.53679602044906</v>
      </c>
      <c r="I255" s="71">
        <v>235.10539624684091</v>
      </c>
      <c r="J255" s="141">
        <f t="shared" si="97"/>
        <v>-1.3763542155350916</v>
      </c>
      <c r="K255" s="110">
        <v>233.84881450142831</v>
      </c>
      <c r="L255" s="71">
        <v>539.86851057949059</v>
      </c>
      <c r="M255" s="141">
        <f t="shared" si="98"/>
        <v>-2.0514101929667072</v>
      </c>
      <c r="N255" s="110">
        <v>232.25280201255427</v>
      </c>
      <c r="O255" s="109">
        <v>1211.0682673637318</v>
      </c>
      <c r="P255" s="141">
        <f t="shared" si="99"/>
        <v>-2.3933623737126264</v>
      </c>
    </row>
    <row r="256" spans="1:16" s="96" customFormat="1" ht="18" customHeight="1" x14ac:dyDescent="0.25">
      <c r="A256" s="97">
        <v>43959</v>
      </c>
      <c r="B256" s="69">
        <v>241.44135598225884</v>
      </c>
      <c r="C256" s="71">
        <v>86.037540687359552</v>
      </c>
      <c r="D256" s="141">
        <f t="shared" si="95"/>
        <v>-4.6834657739225349E-2</v>
      </c>
      <c r="E256" s="110">
        <v>235.99181981036688</v>
      </c>
      <c r="F256" s="71">
        <v>152.84987094875331</v>
      </c>
      <c r="G256" s="141">
        <f t="shared" si="96"/>
        <v>-0.79549503651544784</v>
      </c>
      <c r="H256" s="110">
        <v>233.94425463944179</v>
      </c>
      <c r="I256" s="71">
        <v>232.528543600983</v>
      </c>
      <c r="J256" s="141">
        <f t="shared" si="97"/>
        <v>-1.0960414720351364</v>
      </c>
      <c r="K256" s="110">
        <v>230.38267819191853</v>
      </c>
      <c r="L256" s="71">
        <v>531.86651214785377</v>
      </c>
      <c r="M256" s="141">
        <f t="shared" si="98"/>
        <v>-1.4822124785621282</v>
      </c>
      <c r="N256" s="110">
        <v>228.37436672661303</v>
      </c>
      <c r="O256" s="109">
        <v>1190.8443998317771</v>
      </c>
      <c r="P256" s="141">
        <f t="shared" si="99"/>
        <v>-1.6699196962676854</v>
      </c>
    </row>
    <row r="257" spans="1:16" s="96" customFormat="1" ht="18" customHeight="1" x14ac:dyDescent="0.25">
      <c r="A257" s="97">
        <v>43991</v>
      </c>
      <c r="B257" s="69">
        <v>243.20598445472714</v>
      </c>
      <c r="C257" s="71">
        <v>86.666365411195301</v>
      </c>
      <c r="D257" s="141">
        <f t="shared" si="95"/>
        <v>0.73087249915790853</v>
      </c>
      <c r="E257" s="110">
        <v>238.37650118144134</v>
      </c>
      <c r="F257" s="71">
        <v>154.39440855228347</v>
      </c>
      <c r="G257" s="141">
        <f t="shared" si="96"/>
        <v>1.0104932336174599</v>
      </c>
      <c r="H257" s="110">
        <v>236.61026896205971</v>
      </c>
      <c r="I257" s="71">
        <v>235.17842456776776</v>
      </c>
      <c r="J257" s="141">
        <f t="shared" si="97"/>
        <v>1.1395938432969155</v>
      </c>
      <c r="K257" s="110">
        <v>233.29704475163737</v>
      </c>
      <c r="L257" s="71">
        <v>538.59468281330089</v>
      </c>
      <c r="M257" s="141">
        <f t="shared" si="98"/>
        <v>1.2650111469279191</v>
      </c>
      <c r="N257" s="110">
        <v>231.375074397101</v>
      </c>
      <c r="O257" s="109">
        <v>1206.4914095034474</v>
      </c>
      <c r="P257" s="141">
        <f t="shared" si="99"/>
        <v>1.3139424154726242</v>
      </c>
    </row>
    <row r="258" spans="1:16" s="96" customFormat="1" ht="18" customHeight="1" x14ac:dyDescent="0.25">
      <c r="A258" s="97">
        <v>44023</v>
      </c>
      <c r="B258" s="69">
        <v>245.82652398597952</v>
      </c>
      <c r="C258" s="71">
        <v>87.600193734125696</v>
      </c>
      <c r="D258" s="141">
        <f t="shared" si="95"/>
        <v>1.0774979641753779</v>
      </c>
      <c r="E258" s="110">
        <v>241.93297667323563</v>
      </c>
      <c r="F258" s="71">
        <v>156.69790712435253</v>
      </c>
      <c r="G258" s="141">
        <f t="shared" si="96"/>
        <v>1.4919572500509348</v>
      </c>
      <c r="H258" s="110">
        <v>240.57824218420899</v>
      </c>
      <c r="I258" s="71">
        <v>239.12238564437592</v>
      </c>
      <c r="J258" s="141">
        <f t="shared" si="97"/>
        <v>1.6770080350086314</v>
      </c>
      <c r="K258" s="110">
        <v>237.65790660535612</v>
      </c>
      <c r="L258" s="71">
        <v>548.66226429251208</v>
      </c>
      <c r="M258" s="141">
        <f t="shared" si="98"/>
        <v>1.8692315019940509</v>
      </c>
      <c r="N258" s="110">
        <v>235.88506124614645</v>
      </c>
      <c r="O258" s="109">
        <v>1230.0084646768501</v>
      </c>
      <c r="P258" s="141">
        <f t="shared" si="99"/>
        <v>1.9492103290716267</v>
      </c>
    </row>
    <row r="259" spans="1:16" s="96" customFormat="1" ht="18" customHeight="1" x14ac:dyDescent="0.25">
      <c r="A259" s="97">
        <v>44055</v>
      </c>
      <c r="B259" s="69">
        <v>249.80294333963118</v>
      </c>
      <c r="C259" s="71">
        <v>89.017189345908747</v>
      </c>
      <c r="D259" s="141">
        <f t="shared" si="95"/>
        <v>1.6175713219125365</v>
      </c>
      <c r="E259" s="110">
        <v>245.36025928817446</v>
      </c>
      <c r="F259" s="71">
        <v>158.91772858180499</v>
      </c>
      <c r="G259" s="141">
        <f t="shared" si="96"/>
        <v>1.4166248281100913</v>
      </c>
      <c r="H259" s="110">
        <v>243.84380642166104</v>
      </c>
      <c r="I259" s="71">
        <v>242.36818835639588</v>
      </c>
      <c r="J259" s="141">
        <f t="shared" si="97"/>
        <v>1.3573813690731074</v>
      </c>
      <c r="K259" s="110">
        <v>240.56743855703249</v>
      </c>
      <c r="L259" s="71">
        <v>555.37927367562077</v>
      </c>
      <c r="M259" s="141">
        <f t="shared" si="98"/>
        <v>1.2242521165129139</v>
      </c>
      <c r="N259" s="110">
        <v>238.58001718045912</v>
      </c>
      <c r="O259" s="109">
        <v>1244.0611503095222</v>
      </c>
      <c r="P259" s="141">
        <f t="shared" si="99"/>
        <v>1.1424869044591501</v>
      </c>
    </row>
    <row r="260" spans="1:16" s="96" customFormat="1" ht="18" customHeight="1" x14ac:dyDescent="0.25">
      <c r="A260" s="97">
        <v>44087</v>
      </c>
      <c r="B260" s="69">
        <v>255.31276978468867</v>
      </c>
      <c r="C260" s="71">
        <v>90.980614025240641</v>
      </c>
      <c r="D260" s="141">
        <f t="shared" si="95"/>
        <v>2.2056691452055244</v>
      </c>
      <c r="E260" s="110">
        <v>249.39000737225345</v>
      </c>
      <c r="F260" s="71">
        <v>161.52776173932037</v>
      </c>
      <c r="G260" s="141">
        <f t="shared" si="96"/>
        <v>1.6423801049810782</v>
      </c>
      <c r="H260" s="110">
        <v>247.40810550858561</v>
      </c>
      <c r="I260" s="71">
        <v>245.91091812729039</v>
      </c>
      <c r="J260" s="141">
        <f t="shared" si="97"/>
        <v>1.4617140124367545</v>
      </c>
      <c r="K260" s="110">
        <v>243.22855382411353</v>
      </c>
      <c r="L260" s="71">
        <v>561.52278284321005</v>
      </c>
      <c r="M260" s="141">
        <f t="shared" si="98"/>
        <v>1.1061826500888383</v>
      </c>
      <c r="N260" s="110">
        <v>240.71788008164825</v>
      </c>
      <c r="O260" s="109">
        <v>1255.2089078270585</v>
      </c>
      <c r="P260" s="141">
        <f t="shared" si="99"/>
        <v>0.89607793915618128</v>
      </c>
    </row>
    <row r="261" spans="1:16" s="96" customFormat="1" ht="18" customHeight="1" x14ac:dyDescent="0.25">
      <c r="A261" s="97">
        <v>44119</v>
      </c>
      <c r="B261" s="69">
        <v>260.83286153178062</v>
      </c>
      <c r="C261" s="71">
        <v>92.947696352428636</v>
      </c>
      <c r="D261" s="141">
        <f t="shared" si="95"/>
        <v>2.1620899541167304</v>
      </c>
      <c r="E261" s="110">
        <v>254.6191443972422</v>
      </c>
      <c r="F261" s="71">
        <v>164.91462879295446</v>
      </c>
      <c r="G261" s="141">
        <f t="shared" si="96"/>
        <v>2.0967708690843523</v>
      </c>
      <c r="H261" s="110">
        <v>252.61355452960947</v>
      </c>
      <c r="I261" s="71">
        <v>251.08486643182718</v>
      </c>
      <c r="J261" s="141">
        <f t="shared" si="97"/>
        <v>2.1039929190368456</v>
      </c>
      <c r="K261" s="110">
        <v>248.15047882533426</v>
      </c>
      <c r="L261" s="71">
        <v>572.88564703073303</v>
      </c>
      <c r="M261" s="141">
        <f t="shared" si="98"/>
        <v>2.0235802597337926</v>
      </c>
      <c r="N261" s="110">
        <v>245.42948262470989</v>
      </c>
      <c r="O261" s="109">
        <v>1279.777275910832</v>
      </c>
      <c r="P261" s="141">
        <f t="shared" si="99"/>
        <v>1.9573130759807045</v>
      </c>
    </row>
    <row r="262" spans="1:16" s="96" customFormat="1" ht="18" customHeight="1" x14ac:dyDescent="0.25">
      <c r="A262" s="97">
        <v>44151</v>
      </c>
      <c r="B262" s="69">
        <v>266.6798460838603</v>
      </c>
      <c r="C262" s="71">
        <v>95.03126759122776</v>
      </c>
      <c r="D262" s="141">
        <f t="shared" si="95"/>
        <v>2.2416594740947815</v>
      </c>
      <c r="E262" s="110">
        <v>259.2432917935883</v>
      </c>
      <c r="F262" s="71">
        <v>167.90964927013658</v>
      </c>
      <c r="G262" s="141">
        <f t="shared" si="96"/>
        <v>1.8161035798359926</v>
      </c>
      <c r="H262" s="110">
        <v>256.86659323614998</v>
      </c>
      <c r="I262" s="71">
        <v>255.31216792223799</v>
      </c>
      <c r="J262" s="141">
        <f t="shared" si="97"/>
        <v>1.683614608273909</v>
      </c>
      <c r="K262" s="110">
        <v>251.63500249217014</v>
      </c>
      <c r="L262" s="71">
        <v>580.9300949194444</v>
      </c>
      <c r="M262" s="141">
        <f t="shared" si="98"/>
        <v>1.4041978412979494</v>
      </c>
      <c r="N262" s="110">
        <v>248.45934671016681</v>
      </c>
      <c r="O262" s="109">
        <v>1295.5763199547596</v>
      </c>
      <c r="P262" s="141">
        <f t="shared" si="99"/>
        <v>1.2345151255075404</v>
      </c>
    </row>
    <row r="263" spans="1:16" s="96" customFormat="1" ht="18" customHeight="1" x14ac:dyDescent="0.25">
      <c r="A263" s="97">
        <v>44183</v>
      </c>
      <c r="B263" s="69">
        <v>269.63487860785006</v>
      </c>
      <c r="C263" s="71">
        <v>96.084292372259554</v>
      </c>
      <c r="D263" s="141">
        <f t="shared" si="95"/>
        <v>1.108082431943691</v>
      </c>
      <c r="E263" s="110">
        <v>261.76242322574143</v>
      </c>
      <c r="F263" s="71">
        <v>169.54126902126592</v>
      </c>
      <c r="G263" s="141">
        <f t="shared" si="96"/>
        <v>0.97172482833571827</v>
      </c>
      <c r="H263" s="110">
        <v>259.31026884930134</v>
      </c>
      <c r="I263" s="71">
        <v>257.74105565976839</v>
      </c>
      <c r="J263" s="141">
        <f t="shared" si="97"/>
        <v>0.9513403757041905</v>
      </c>
      <c r="K263" s="110">
        <v>253.72479009183925</v>
      </c>
      <c r="L263" s="71">
        <v>585.75462448255644</v>
      </c>
      <c r="M263" s="141">
        <f t="shared" si="98"/>
        <v>0.83048366839750809</v>
      </c>
      <c r="N263" s="110">
        <v>250.30415676594373</v>
      </c>
      <c r="O263" s="109">
        <v>1305.1959710354133</v>
      </c>
      <c r="P263" s="141">
        <f t="shared" si="99"/>
        <v>0.74249976110938309</v>
      </c>
    </row>
    <row r="264" spans="1:16" s="96" customFormat="1" ht="18" customHeight="1" x14ac:dyDescent="0.25">
      <c r="A264" s="26" t="s">
        <v>78</v>
      </c>
      <c r="B264" s="69"/>
      <c r="C264" s="71"/>
      <c r="D264" s="197">
        <f>((D252/100)+1)*((D253/100)+1)*((D254/100)+1)*((D255/100)+1)*((D256/100)+1)*((D257/100)+1)*((D258/100)+1)*((D259/100)+1)*((D260/100)+1)*((D261/100)+1)*((D262/100)+1)*((D263/100)+1)-1</f>
        <v>0.12805934630885241</v>
      </c>
      <c r="E264" s="58"/>
      <c r="F264" s="58"/>
      <c r="G264" s="197">
        <f>((G252/100)+1)*((G253/100)+1)*((G254/100)+1)*((G255/100)+1)*((G256/100)+1)*((G257/100)+1)*((G258/100)+1)*((G259/100)+1)*((G260/100)+1)*((G261/100)+1)*((G262/100)+1)*((G263/100)+1)-1</f>
        <v>8.5388051126781495E-2</v>
      </c>
      <c r="H264" s="58"/>
      <c r="I264" s="58"/>
      <c r="J264" s="197">
        <f>((J252/100)+1)*((J253/100)+1)*((J254/100)+1)*((J255/100)+1)*((J256/100)+1)*((J257/100)+1)*((J258/100)+1)*((J259/100)+1)*((J260/100)+1)*((J261/100)+1)*((J262/100)+1)*((J263/100)+1)-1</f>
        <v>7.1464562408743992E-2</v>
      </c>
      <c r="K264" s="58"/>
      <c r="L264" s="58"/>
      <c r="M264" s="197">
        <f>((M252/100)+1)*((M253/100)+1)*((M254/100)+1)*((M255/100)+1)*((M256/100)+1)*((M257/100)+1)*((M258/100)+1)*((M259/100)+1)*((M260/100)+1)*((M261/100)+1)*((M262/100)+1)*((M263/100)+1)-1</f>
        <v>4.7063824463649651E-2</v>
      </c>
      <c r="N264" s="58"/>
      <c r="O264" s="58"/>
      <c r="P264" s="197">
        <f>((P252/100)+1)*((P253/100)+1)*((P254/100)+1)*((P255/100)+1)*((P256/100)+1)*((P257/100)+1)*((P258/100)+1)*((P259/100)+1)*((P260/100)+1)*((P261/100)+1)*((P262/100)+1)*((P263/100)+1)-1</f>
        <v>3.3399270007741011E-2</v>
      </c>
    </row>
    <row r="265" spans="1:16" s="96" customFormat="1" ht="18" customHeight="1" x14ac:dyDescent="0.25">
      <c r="A265" s="97">
        <v>44197</v>
      </c>
      <c r="B265" s="69">
        <v>271.27875537554655</v>
      </c>
      <c r="C265" s="71">
        <v>96.670087269369418</v>
      </c>
      <c r="D265" s="141">
        <f>((B265/B263)-1)*100</f>
        <v>0.60966770181365426</v>
      </c>
      <c r="E265" s="110">
        <v>263.51401877289248</v>
      </c>
      <c r="F265" s="71">
        <v>170.67576238443246</v>
      </c>
      <c r="G265" s="141">
        <f>((E265/E263)-1)*100</f>
        <v>0.66915469591313226</v>
      </c>
      <c r="H265" s="110">
        <v>261.11152409815401</v>
      </c>
      <c r="I265" s="71">
        <v>259.53141063264371</v>
      </c>
      <c r="J265" s="141">
        <f>((H265/H263)-1)*100</f>
        <v>0.69463321172964498</v>
      </c>
      <c r="K265" s="110">
        <v>255.5639529571728</v>
      </c>
      <c r="L265" s="71">
        <v>590.00055627800998</v>
      </c>
      <c r="M265" s="141">
        <f>((K265/K263)-1)*100</f>
        <v>0.72486526234500914</v>
      </c>
      <c r="N265" s="110">
        <v>252.15384296453027</v>
      </c>
      <c r="O265" s="109">
        <v>1314.841048469475</v>
      </c>
      <c r="P265" s="141">
        <f>((N265/N263)-1)*100</f>
        <v>0.73897542193681609</v>
      </c>
    </row>
    <row r="266" spans="1:16" s="96" customFormat="1" ht="18" customHeight="1" x14ac:dyDescent="0.25">
      <c r="A266" s="97">
        <v>44229</v>
      </c>
      <c r="B266" s="69">
        <v>278.4708081256847</v>
      </c>
      <c r="C266" s="71">
        <v>99.232972689716036</v>
      </c>
      <c r="D266" s="141">
        <f t="shared" ref="D266:D276" si="100">((B266/B265)-1)*100</f>
        <v>2.6511669666803739</v>
      </c>
      <c r="E266" s="110">
        <v>273.17733918943992</v>
      </c>
      <c r="F266" s="71">
        <v>176.93461186401444</v>
      </c>
      <c r="G266" s="141">
        <f t="shared" ref="G266:G276" si="101">((E266/E265)-1)*100</f>
        <v>3.6670991780804352</v>
      </c>
      <c r="H266" s="110">
        <v>271.82695742987198</v>
      </c>
      <c r="I266" s="71">
        <v>270.18199963949058</v>
      </c>
      <c r="J266" s="141">
        <f t="shared" ref="J266:J276" si="102">((H266/H265)-1)*100</f>
        <v>4.1037764873564031</v>
      </c>
      <c r="K266" s="110">
        <v>267.36269146915754</v>
      </c>
      <c r="L266" s="71">
        <v>617.2393832131072</v>
      </c>
      <c r="M266" s="141">
        <f t="shared" ref="M266:M276" si="103">((K266/K265)-1)*100</f>
        <v>4.6167459751109474</v>
      </c>
      <c r="N266" s="110">
        <v>264.39452919487195</v>
      </c>
      <c r="O266" s="109">
        <v>1378.6693706075284</v>
      </c>
      <c r="P266" s="141">
        <f t="shared" ref="P266:P276" si="104">((N266/N265)-1)*100</f>
        <v>4.8544515865512894</v>
      </c>
    </row>
    <row r="267" spans="1:16" s="96" customFormat="1" ht="18" customHeight="1" x14ac:dyDescent="0.25">
      <c r="A267" s="97">
        <v>44261</v>
      </c>
      <c r="B267" s="69">
        <v>285.3891335769531</v>
      </c>
      <c r="C267" s="71">
        <v>101.6983154851965</v>
      </c>
      <c r="D267" s="141">
        <f t="shared" si="100"/>
        <v>2.4843988128715688</v>
      </c>
      <c r="E267" s="110">
        <v>279.6740868096548</v>
      </c>
      <c r="F267" s="71">
        <v>181.14249939221108</v>
      </c>
      <c r="G267" s="141">
        <f t="shared" si="101"/>
        <v>2.3782161578598471</v>
      </c>
      <c r="H267" s="110">
        <v>278.21631166882253</v>
      </c>
      <c r="I267" s="71">
        <v>276.53268877277878</v>
      </c>
      <c r="J267" s="141">
        <f t="shared" si="102"/>
        <v>2.3505226631537868</v>
      </c>
      <c r="K267" s="110">
        <v>273.44388821653581</v>
      </c>
      <c r="L267" s="71">
        <v>631.27856762183512</v>
      </c>
      <c r="M267" s="141">
        <f t="shared" si="103"/>
        <v>2.2745120921554562</v>
      </c>
      <c r="N267" s="110">
        <v>270.27747468276903</v>
      </c>
      <c r="O267" s="109">
        <v>1409.3456360273005</v>
      </c>
      <c r="P267" s="141">
        <f t="shared" si="104"/>
        <v>2.2250632438620022</v>
      </c>
    </row>
    <row r="268" spans="1:16" s="96" customFormat="1" ht="18" customHeight="1" x14ac:dyDescent="0.25">
      <c r="A268" s="97">
        <v>44293</v>
      </c>
      <c r="B268" s="69">
        <v>288.49505001275895</v>
      </c>
      <c r="C268" s="71">
        <v>102.80510769413696</v>
      </c>
      <c r="D268" s="141">
        <f t="shared" si="100"/>
        <v>1.0883092838460673</v>
      </c>
      <c r="E268" s="110">
        <v>280.76444173839485</v>
      </c>
      <c r="F268" s="71">
        <v>181.84871289690017</v>
      </c>
      <c r="G268" s="141">
        <f t="shared" si="101"/>
        <v>0.38986626940598068</v>
      </c>
      <c r="H268" s="110">
        <v>278.58610269050149</v>
      </c>
      <c r="I268" s="71">
        <v>276.90024200822904</v>
      </c>
      <c r="J268" s="141">
        <f t="shared" si="102"/>
        <v>0.13291493207598926</v>
      </c>
      <c r="K268" s="110">
        <v>272.71527421134806</v>
      </c>
      <c r="L268" s="71">
        <v>629.59647332254747</v>
      </c>
      <c r="M268" s="141">
        <f t="shared" si="103"/>
        <v>-0.26645832530394209</v>
      </c>
      <c r="N268" s="110">
        <v>268.97051625872905</v>
      </c>
      <c r="O268" s="109">
        <v>1402.5305799315165</v>
      </c>
      <c r="P268" s="141">
        <f t="shared" si="104"/>
        <v>-0.48356172691563781</v>
      </c>
    </row>
    <row r="269" spans="1:16" s="96" customFormat="1" ht="18" customHeight="1" x14ac:dyDescent="0.25">
      <c r="A269" s="97">
        <v>44325</v>
      </c>
      <c r="B269" s="69">
        <v>292.52826391830035</v>
      </c>
      <c r="C269" s="71">
        <v>104.24234202413443</v>
      </c>
      <c r="D269" s="141">
        <f t="shared" si="100"/>
        <v>1.3980184080673252</v>
      </c>
      <c r="E269" s="110">
        <v>285.67794481601993</v>
      </c>
      <c r="F269" s="71">
        <v>185.03114655890084</v>
      </c>
      <c r="G269" s="141">
        <f t="shared" si="101"/>
        <v>1.7500446449708607</v>
      </c>
      <c r="H269" s="110">
        <v>283.93236753451561</v>
      </c>
      <c r="I269" s="71">
        <v>282.21415399037937</v>
      </c>
      <c r="J269" s="141">
        <f t="shared" si="102"/>
        <v>1.9190709056846389</v>
      </c>
      <c r="K269" s="110">
        <v>278.3640396294565</v>
      </c>
      <c r="L269" s="71">
        <v>642.6373372644448</v>
      </c>
      <c r="M269" s="141">
        <f t="shared" si="103"/>
        <v>2.0713051127934978</v>
      </c>
      <c r="N269" s="110">
        <v>274.69064837019243</v>
      </c>
      <c r="O269" s="109">
        <v>1432.3578647922052</v>
      </c>
      <c r="P269" s="141">
        <f t="shared" si="104"/>
        <v>2.1266762584346122</v>
      </c>
    </row>
    <row r="270" spans="1:16" s="96" customFormat="1" ht="18" customHeight="1" x14ac:dyDescent="0.25">
      <c r="A270" s="97">
        <v>44357</v>
      </c>
      <c r="B270" s="69">
        <v>308.20330237875328</v>
      </c>
      <c r="C270" s="71"/>
      <c r="D270" s="141">
        <f t="shared" si="100"/>
        <v>5.3584697254521529</v>
      </c>
      <c r="E270" s="110">
        <v>298.57088690493293</v>
      </c>
      <c r="F270" s="71"/>
      <c r="G270" s="141">
        <f t="shared" si="101"/>
        <v>4.5131037669765561</v>
      </c>
      <c r="H270" s="110">
        <v>295.7181336864943</v>
      </c>
      <c r="I270" s="71"/>
      <c r="J270" s="141">
        <f t="shared" si="102"/>
        <v>4.1509061662531321</v>
      </c>
      <c r="K270" s="110">
        <v>288.75111863957511</v>
      </c>
      <c r="L270" s="71"/>
      <c r="M270" s="141">
        <f t="shared" si="103"/>
        <v>3.7314730106465355</v>
      </c>
      <c r="N270" s="110">
        <v>284.41070099448416</v>
      </c>
      <c r="O270" s="109"/>
      <c r="P270" s="141">
        <f t="shared" si="104"/>
        <v>3.5385451532344403</v>
      </c>
    </row>
    <row r="271" spans="1:16" s="96" customFormat="1" ht="18" customHeight="1" x14ac:dyDescent="0.25">
      <c r="A271" s="97">
        <v>44389</v>
      </c>
      <c r="B271" s="69">
        <v>312.75731758024699</v>
      </c>
      <c r="C271" s="71"/>
      <c r="D271" s="141">
        <f t="shared" si="100"/>
        <v>1.4776010400749273</v>
      </c>
      <c r="E271" s="110">
        <v>303.05569537625649</v>
      </c>
      <c r="F271" s="71"/>
      <c r="G271" s="141">
        <f t="shared" si="101"/>
        <v>1.5020916867730438</v>
      </c>
      <c r="H271" s="110">
        <v>300.10134892468119</v>
      </c>
      <c r="I271" s="71"/>
      <c r="J271" s="141">
        <f t="shared" si="102"/>
        <v>1.4822274114693723</v>
      </c>
      <c r="K271" s="110">
        <v>293.18717376214158</v>
      </c>
      <c r="L271" s="71"/>
      <c r="M271" s="141">
        <f t="shared" si="103"/>
        <v>1.5362901946377017</v>
      </c>
      <c r="N271" s="110">
        <v>288.92487162464488</v>
      </c>
      <c r="O271" s="109"/>
      <c r="P271" s="141">
        <f t="shared" si="104"/>
        <v>1.5872014007828339</v>
      </c>
    </row>
    <row r="272" spans="1:16" s="96" customFormat="1" ht="18" customHeight="1" x14ac:dyDescent="0.25">
      <c r="A272" s="97">
        <v>44421</v>
      </c>
      <c r="B272" s="69">
        <v>320.26920944794239</v>
      </c>
      <c r="C272" s="71"/>
      <c r="D272" s="141">
        <f t="shared" si="100"/>
        <v>2.4018276936935257</v>
      </c>
      <c r="E272" s="110">
        <v>309.10377575220349</v>
      </c>
      <c r="F272" s="71"/>
      <c r="G272" s="141">
        <f t="shared" si="101"/>
        <v>1.9956992949556884</v>
      </c>
      <c r="H272" s="110">
        <v>305.55245887868233</v>
      </c>
      <c r="I272" s="71"/>
      <c r="J272" s="141">
        <f t="shared" si="102"/>
        <v>1.8164230096044065</v>
      </c>
      <c r="K272" s="110">
        <v>297.92425350899475</v>
      </c>
      <c r="L272" s="71"/>
      <c r="M272" s="141">
        <f t="shared" si="103"/>
        <v>1.6157186162230497</v>
      </c>
      <c r="N272" s="110">
        <v>293.33332952861707</v>
      </c>
      <c r="O272" s="109"/>
      <c r="P272" s="141">
        <f t="shared" si="104"/>
        <v>1.5258146102767656</v>
      </c>
    </row>
    <row r="273" spans="1:16" s="96" customFormat="1" ht="18" customHeight="1" x14ac:dyDescent="0.25">
      <c r="A273" s="97">
        <v>44453</v>
      </c>
      <c r="B273" s="69">
        <v>328.82637899815961</v>
      </c>
      <c r="C273" s="71"/>
      <c r="D273" s="141">
        <f t="shared" si="100"/>
        <v>2.6718676968565003</v>
      </c>
      <c r="E273" s="110">
        <v>317.87586178550532</v>
      </c>
      <c r="F273" s="71"/>
      <c r="G273" s="141">
        <f t="shared" si="101"/>
        <v>2.8379096994059605</v>
      </c>
      <c r="H273" s="110">
        <v>314.27364428667181</v>
      </c>
      <c r="I273" s="71"/>
      <c r="J273" s="141">
        <f t="shared" si="102"/>
        <v>2.8542350599941146</v>
      </c>
      <c r="K273" s="110">
        <v>306.90840219682957</v>
      </c>
      <c r="L273" s="71"/>
      <c r="M273" s="141">
        <f t="shared" si="103"/>
        <v>3.0155815050363355</v>
      </c>
      <c r="N273" s="110">
        <v>302.53822437203382</v>
      </c>
      <c r="O273" s="109"/>
      <c r="P273" s="141">
        <f t="shared" si="104"/>
        <v>3.1380323736852178</v>
      </c>
    </row>
    <row r="274" spans="1:16" s="96" customFormat="1" ht="18" customHeight="1" x14ac:dyDescent="0.25">
      <c r="A274" s="97">
        <v>44485</v>
      </c>
      <c r="B274" s="69">
        <v>333.67518672838077</v>
      </c>
      <c r="C274" s="71"/>
      <c r="D274" s="141">
        <f t="shared" si="100"/>
        <v>1.4745799120478464</v>
      </c>
      <c r="E274" s="110">
        <v>326.10589451848023</v>
      </c>
      <c r="F274" s="71"/>
      <c r="G274" s="141">
        <f t="shared" si="101"/>
        <v>2.5890713081348382</v>
      </c>
      <c r="H274" s="110">
        <v>323.7188838048462</v>
      </c>
      <c r="I274" s="71"/>
      <c r="J274" s="141">
        <f t="shared" si="102"/>
        <v>3.0054189047932667</v>
      </c>
      <c r="K274" s="110">
        <v>318.15619040344268</v>
      </c>
      <c r="L274" s="71"/>
      <c r="M274" s="141">
        <f t="shared" si="103"/>
        <v>3.6648681255065707</v>
      </c>
      <c r="N274" s="110">
        <v>314.72182207108654</v>
      </c>
      <c r="O274" s="109"/>
      <c r="P274" s="141">
        <f t="shared" si="104"/>
        <v>4.0271267289750501</v>
      </c>
    </row>
    <row r="275" spans="1:16" s="96" customFormat="1" ht="18" customHeight="1" x14ac:dyDescent="0.25">
      <c r="A275" s="97">
        <v>44517</v>
      </c>
      <c r="B275" s="69">
        <v>340.87157130217622</v>
      </c>
      <c r="C275" s="71"/>
      <c r="D275" s="141">
        <f t="shared" si="100"/>
        <v>2.1567035428539327</v>
      </c>
      <c r="E275" s="110">
        <v>332.41115346070677</v>
      </c>
      <c r="F275" s="71"/>
      <c r="G275" s="141">
        <f t="shared" si="101"/>
        <v>1.9335004512987197</v>
      </c>
      <c r="H275" s="110">
        <v>329.6711265200878</v>
      </c>
      <c r="I275" s="71"/>
      <c r="J275" s="141">
        <f t="shared" si="102"/>
        <v>1.8387072898811585</v>
      </c>
      <c r="K275" s="110">
        <v>323.65143709553615</v>
      </c>
      <c r="L275" s="71"/>
      <c r="M275" s="141">
        <f t="shared" si="103"/>
        <v>1.727216649509522</v>
      </c>
      <c r="N275" s="110">
        <v>319.99564608342621</v>
      </c>
      <c r="O275" s="109"/>
      <c r="P275" s="141">
        <f t="shared" si="104"/>
        <v>1.6757096719999476</v>
      </c>
    </row>
    <row r="276" spans="1:16" s="96" customFormat="1" ht="18" customHeight="1" x14ac:dyDescent="0.25">
      <c r="A276" s="97">
        <v>44549</v>
      </c>
      <c r="B276" s="69">
        <v>339.8540825261706</v>
      </c>
      <c r="C276" s="71"/>
      <c r="D276" s="141">
        <f t="shared" si="100"/>
        <v>-0.29849622604743997</v>
      </c>
      <c r="E276" s="110">
        <v>331.65576066445152</v>
      </c>
      <c r="F276" s="71"/>
      <c r="G276" s="141">
        <f t="shared" si="101"/>
        <v>-0.22724652539209966</v>
      </c>
      <c r="H276" s="110">
        <v>328.97338640259591</v>
      </c>
      <c r="I276" s="71"/>
      <c r="J276" s="141">
        <f t="shared" si="102"/>
        <v>-0.21164732406414588</v>
      </c>
      <c r="K276" s="110">
        <v>323.14742265045612</v>
      </c>
      <c r="L276" s="71"/>
      <c r="M276" s="141">
        <f t="shared" si="103"/>
        <v>-0.15572754738958361</v>
      </c>
      <c r="N276" s="110">
        <v>319.61957634775382</v>
      </c>
      <c r="O276" s="109"/>
      <c r="P276" s="141">
        <f t="shared" si="104"/>
        <v>-0.1175233914196272</v>
      </c>
    </row>
    <row r="277" spans="1:16" s="96" customFormat="1" ht="18" customHeight="1" x14ac:dyDescent="0.25">
      <c r="A277" s="26" t="s">
        <v>79</v>
      </c>
      <c r="B277" s="69"/>
      <c r="C277" s="71"/>
      <c r="D277" s="197">
        <f>((D265/100)+1)*((D266/100)+1)*((D267/100)+1)*((D268/100)+1)*((D269/100)+1)*((D270/100)+1)*((D271/100)+1)*((D272/100)+1)*((D273/100)+1)*((D274/100)+1)*((D275/100)+1)*((D276/100)+1)-1</f>
        <v>0.26042329642540629</v>
      </c>
      <c r="E277" s="58"/>
      <c r="F277" s="58"/>
      <c r="G277" s="197">
        <f>((G265/100)+1)*((G266/100)+1)*((G267/100)+1)*((G268/100)+1)*((G269/100)+1)*((G270/100)+1)*((G271/100)+1)*((G272/100)+1)*((G273/100)+1)*((G274/100)+1)*((G275/100)+1)*((G276/100)+1)-1</f>
        <v>0.26701058378587339</v>
      </c>
      <c r="H277" s="58"/>
      <c r="I277" s="58"/>
      <c r="J277" s="197">
        <f>((J265/100)+1)*((J266/100)+1)*((J267/100)+1)*((J268/100)+1)*((J269/100)+1)*((J270/100)+1)*((J271/100)+1)*((J272/100)+1)*((J273/100)+1)*((J274/100)+1)*((J275/100)+1)*((J276/100)+1)-1</f>
        <v>0.26864773949148701</v>
      </c>
      <c r="K277" s="58"/>
      <c r="L277" s="58"/>
      <c r="M277" s="197">
        <f>((M265/100)+1)*((M266/100)+1)*((M267/100)+1)*((M268/100)+1)*((M269/100)+1)*((M270/100)+1)*((M271/100)+1)*((M272/100)+1)*((M273/100)+1)*((M274/100)+1)*((M275/100)+1)*((M276/100)+1)-1</f>
        <v>0.27361391267084412</v>
      </c>
      <c r="N277" s="58"/>
      <c r="O277" s="58"/>
      <c r="P277" s="197">
        <f>((P265/100)+1)*((P266/100)+1)*((P267/100)+1)*((P268/100)+1)*((P269/100)+1)*((P270/100)+1)*((P271/100)+1)*((P272/100)+1)*((P273/100)+1)*((P274/100)+1)*((P275/100)+1)*((P276/100)+1)-1</f>
        <v>0.27692476416452871</v>
      </c>
    </row>
    <row r="278" spans="1:16" s="96" customFormat="1" ht="18" customHeight="1" x14ac:dyDescent="0.25">
      <c r="A278" s="97">
        <v>44562</v>
      </c>
      <c r="B278" s="69">
        <v>342.29145101541354</v>
      </c>
      <c r="C278" s="71"/>
      <c r="D278" s="141">
        <f>((B278/B276)-1)*100</f>
        <v>0.71718087690038068</v>
      </c>
      <c r="E278" s="110">
        <v>335.41876803243406</v>
      </c>
      <c r="F278" s="71"/>
      <c r="G278" s="141">
        <f>((E278/E276)-1)*100</f>
        <v>1.1346123946237574</v>
      </c>
      <c r="H278" s="110">
        <v>333.3080718104772</v>
      </c>
      <c r="I278" s="71"/>
      <c r="J278" s="141">
        <f>((H278/H276)-1)*100</f>
        <v>1.3176401456914677</v>
      </c>
      <c r="K278" s="110">
        <v>328.0577224532995</v>
      </c>
      <c r="L278" s="71"/>
      <c r="M278" s="141">
        <f>((K278/K276)-1)*100</f>
        <v>1.5195231212333571</v>
      </c>
      <c r="N278" s="110">
        <v>324.76014418757643</v>
      </c>
      <c r="O278" s="109"/>
      <c r="P278" s="141">
        <f>((N278/N276)-1)*100</f>
        <v>1.608339482381882</v>
      </c>
    </row>
    <row r="279" spans="1:16" s="96" customFormat="1" ht="18" customHeight="1" x14ac:dyDescent="0.25">
      <c r="A279" s="97">
        <v>44594</v>
      </c>
      <c r="B279" s="69">
        <v>343.7271056995088</v>
      </c>
      <c r="C279" s="71"/>
      <c r="D279" s="141">
        <f t="shared" ref="D279:D289" si="105">((B279/B278)-1)*100</f>
        <v>0.41942463939323993</v>
      </c>
      <c r="E279" s="110">
        <v>335.81421607940047</v>
      </c>
      <c r="F279" s="71"/>
      <c r="G279" s="141">
        <f t="shared" ref="G279:G289" si="106">((E279/E278)-1)*100</f>
        <v>0.1178968157584448</v>
      </c>
      <c r="H279" s="110">
        <v>333.40524740155848</v>
      </c>
      <c r="I279" s="71"/>
      <c r="J279" s="141">
        <f t="shared" ref="J279:J289" si="107">((H279/H278)-1)*100</f>
        <v>2.9154886814897196E-2</v>
      </c>
      <c r="K279" s="110">
        <v>327.48853760972059</v>
      </c>
      <c r="L279" s="71"/>
      <c r="M279" s="141">
        <f t="shared" ref="M279:M289" si="108">((K279/K278)-1)*100</f>
        <v>-0.17350143118790573</v>
      </c>
      <c r="N279" s="110">
        <v>323.7883675460377</v>
      </c>
      <c r="O279" s="109"/>
      <c r="P279" s="141">
        <f t="shared" ref="P279:P289" si="109">((N279/N278)-1)*100</f>
        <v>-0.29922903377498367</v>
      </c>
    </row>
    <row r="280" spans="1:16" s="96" customFormat="1" ht="18" customHeight="1" x14ac:dyDescent="0.25">
      <c r="A280" s="97">
        <v>44626</v>
      </c>
      <c r="B280" s="69">
        <v>351.62896039276302</v>
      </c>
      <c r="C280" s="71"/>
      <c r="D280" s="141">
        <f t="shared" si="105"/>
        <v>2.2988744740317646</v>
      </c>
      <c r="E280" s="110">
        <v>352.58041194759818</v>
      </c>
      <c r="F280" s="71"/>
      <c r="G280" s="141">
        <f t="shared" si="106"/>
        <v>4.9926998517041632</v>
      </c>
      <c r="H280" s="110">
        <v>353.68279085625704</v>
      </c>
      <c r="I280" s="71"/>
      <c r="J280" s="141">
        <f t="shared" si="107"/>
        <v>6.0819509029130359</v>
      </c>
      <c r="K280" s="110">
        <v>352.06440080187036</v>
      </c>
      <c r="L280" s="71"/>
      <c r="M280" s="141">
        <f t="shared" si="108"/>
        <v>7.5043430135065314</v>
      </c>
      <c r="N280" s="110">
        <v>350.36734287804222</v>
      </c>
      <c r="O280" s="109"/>
      <c r="P280" s="141">
        <f t="shared" si="109"/>
        <v>8.2087492930781103</v>
      </c>
    </row>
    <row r="281" spans="1:16" s="96" customFormat="1" ht="18" customHeight="1" x14ac:dyDescent="0.25">
      <c r="A281" s="97">
        <v>44658</v>
      </c>
      <c r="B281" s="69">
        <v>356.65528136703307</v>
      </c>
      <c r="C281" s="71"/>
      <c r="D281" s="141">
        <f t="shared" si="105"/>
        <v>1.4294388518669709</v>
      </c>
      <c r="E281" s="110">
        <v>357.13114232190867</v>
      </c>
      <c r="F281" s="71"/>
      <c r="G281" s="141">
        <f t="shared" si="106"/>
        <v>1.2906929086539343</v>
      </c>
      <c r="H281" s="110">
        <v>358.12985736576542</v>
      </c>
      <c r="I281" s="71"/>
      <c r="J281" s="141">
        <f t="shared" si="107"/>
        <v>1.2573601612739349</v>
      </c>
      <c r="K281" s="110">
        <v>356.14872989862124</v>
      </c>
      <c r="L281" s="71"/>
      <c r="M281" s="141">
        <f t="shared" si="108"/>
        <v>1.1601085163533531</v>
      </c>
      <c r="N281" s="110">
        <v>354.21016472931632</v>
      </c>
      <c r="O281" s="109"/>
      <c r="P281" s="141">
        <f t="shared" si="109"/>
        <v>1.0967979548857976</v>
      </c>
    </row>
    <row r="282" spans="1:16" s="96" customFormat="1" ht="18" customHeight="1" x14ac:dyDescent="0.25">
      <c r="A282" s="97">
        <v>44690</v>
      </c>
      <c r="B282" s="69">
        <v>367.12609827427951</v>
      </c>
      <c r="C282" s="71"/>
      <c r="D282" s="141">
        <f t="shared" si="105"/>
        <v>2.9358367741289637</v>
      </c>
      <c r="E282" s="110">
        <v>369.13461532002242</v>
      </c>
      <c r="F282" s="71"/>
      <c r="G282" s="141">
        <f t="shared" si="106"/>
        <v>3.3610826880211331</v>
      </c>
      <c r="H282" s="110">
        <v>370.6112300508729</v>
      </c>
      <c r="I282" s="71"/>
      <c r="J282" s="141">
        <f t="shared" si="107"/>
        <v>3.4851527814281136</v>
      </c>
      <c r="K282" s="110">
        <v>369.5204709935465</v>
      </c>
      <c r="L282" s="71"/>
      <c r="M282" s="141">
        <f t="shared" si="108"/>
        <v>3.7545384757462275</v>
      </c>
      <c r="N282" s="110">
        <v>368.08888818704668</v>
      </c>
      <c r="O282" s="109"/>
      <c r="P282" s="141">
        <f t="shared" si="109"/>
        <v>3.9182171602377247</v>
      </c>
    </row>
    <row r="283" spans="1:16" s="96" customFormat="1" ht="18" customHeight="1" x14ac:dyDescent="0.25">
      <c r="A283" s="97">
        <v>44722</v>
      </c>
      <c r="B283" s="69">
        <v>376.19913722266477</v>
      </c>
      <c r="C283" s="71"/>
      <c r="D283" s="141">
        <f t="shared" si="105"/>
        <v>2.4713685545740827</v>
      </c>
      <c r="E283" s="110">
        <v>383.9034099908194</v>
      </c>
      <c r="F283" s="71"/>
      <c r="G283" s="141">
        <f t="shared" si="106"/>
        <v>4.0009237979464762</v>
      </c>
      <c r="H283" s="110">
        <v>387.54702807885536</v>
      </c>
      <c r="I283" s="71"/>
      <c r="J283" s="141">
        <f t="shared" si="107"/>
        <v>4.5696936991514558</v>
      </c>
      <c r="K283" s="110">
        <v>389.3268867285521</v>
      </c>
      <c r="L283" s="71"/>
      <c r="M283" s="141">
        <f t="shared" si="108"/>
        <v>5.3600320658152345</v>
      </c>
      <c r="N283" s="110">
        <v>389.29904791340465</v>
      </c>
      <c r="O283" s="109"/>
      <c r="P283" s="141">
        <f t="shared" si="109"/>
        <v>5.7622385263583098</v>
      </c>
    </row>
    <row r="284" spans="1:16" s="96" customFormat="1" ht="18" customHeight="1" x14ac:dyDescent="0.25">
      <c r="A284" s="97">
        <v>44754</v>
      </c>
      <c r="B284" s="69">
        <v>378.53327659368892</v>
      </c>
      <c r="C284" s="71"/>
      <c r="D284" s="141">
        <f t="shared" si="105"/>
        <v>0.62045314304977062</v>
      </c>
      <c r="E284" s="110">
        <v>384.69106655482375</v>
      </c>
      <c r="F284" s="71"/>
      <c r="G284" s="141">
        <f t="shared" si="106"/>
        <v>0.20517050474315734</v>
      </c>
      <c r="H284" s="110">
        <v>387.71496733314297</v>
      </c>
      <c r="I284" s="71"/>
      <c r="J284" s="141">
        <f t="shared" si="107"/>
        <v>4.3333903273645724E-2</v>
      </c>
      <c r="K284" s="110">
        <v>388.74303722895672</v>
      </c>
      <c r="L284" s="71"/>
      <c r="M284" s="141">
        <f t="shared" si="108"/>
        <v>-0.14996382718424073</v>
      </c>
      <c r="N284" s="110">
        <v>388.36651940508244</v>
      </c>
      <c r="O284" s="109"/>
      <c r="P284" s="141">
        <f t="shared" si="109"/>
        <v>-0.23954040301933377</v>
      </c>
    </row>
    <row r="285" spans="1:16" s="96" customFormat="1" ht="18" customHeight="1" x14ac:dyDescent="0.25">
      <c r="A285" s="97">
        <v>44786</v>
      </c>
      <c r="B285" s="69">
        <v>378.86330095658985</v>
      </c>
      <c r="C285" s="71"/>
      <c r="D285" s="141">
        <f t="shared" si="105"/>
        <v>8.7185033207837215E-2</v>
      </c>
      <c r="E285" s="110">
        <v>380.92684493841881</v>
      </c>
      <c r="F285" s="71"/>
      <c r="G285" s="141">
        <f t="shared" si="106"/>
        <v>-0.97850507684417165</v>
      </c>
      <c r="H285" s="110">
        <v>382.30537641950565</v>
      </c>
      <c r="I285" s="71"/>
      <c r="J285" s="141">
        <f t="shared" si="107"/>
        <v>-1.3952494408061233</v>
      </c>
      <c r="K285" s="110">
        <v>381.36773996280971</v>
      </c>
      <c r="L285" s="71"/>
      <c r="M285" s="141">
        <f t="shared" si="108"/>
        <v>-1.897216556911141</v>
      </c>
      <c r="N285" s="110">
        <v>380.08947964221284</v>
      </c>
      <c r="O285" s="109"/>
      <c r="P285" s="141">
        <f t="shared" si="109"/>
        <v>-2.1312444171420197</v>
      </c>
    </row>
    <row r="286" spans="1:16" s="96" customFormat="1" ht="18" customHeight="1" x14ac:dyDescent="0.25">
      <c r="A286" s="97">
        <v>44818</v>
      </c>
      <c r="B286" s="69">
        <v>377.25919996106649</v>
      </c>
      <c r="C286" s="71"/>
      <c r="D286" s="141">
        <f t="shared" si="105"/>
        <v>-0.42339835805504933</v>
      </c>
      <c r="E286" s="110">
        <v>376.55215151057666</v>
      </c>
      <c r="F286" s="71"/>
      <c r="G286" s="141">
        <f t="shared" si="106"/>
        <v>-1.1484340066789889</v>
      </c>
      <c r="H286" s="110">
        <v>376.81870463959473</v>
      </c>
      <c r="I286" s="71"/>
      <c r="J286" s="141">
        <f t="shared" si="107"/>
        <v>-1.4351542296623054</v>
      </c>
      <c r="K286" s="110">
        <v>374.55459644101973</v>
      </c>
      <c r="L286" s="71"/>
      <c r="M286" s="141">
        <f t="shared" si="108"/>
        <v>-1.7865023199010954</v>
      </c>
      <c r="N286" s="110">
        <v>372.66865771229124</v>
      </c>
      <c r="O286" s="109"/>
      <c r="P286" s="141">
        <f t="shared" si="109"/>
        <v>-1.9523881421045886</v>
      </c>
    </row>
    <row r="287" spans="1:16" s="96" customFormat="1" ht="18" customHeight="1" x14ac:dyDescent="0.25">
      <c r="A287" s="97">
        <v>44850</v>
      </c>
      <c r="B287" s="69">
        <v>379.93120621143635</v>
      </c>
      <c r="C287" s="71"/>
      <c r="D287" s="141">
        <f t="shared" si="105"/>
        <v>0.70826801590142541</v>
      </c>
      <c r="E287" s="110">
        <v>379.90339725847349</v>
      </c>
      <c r="F287" s="71"/>
      <c r="G287" s="141">
        <f t="shared" si="106"/>
        <v>0.88998183504009898</v>
      </c>
      <c r="H287" s="110">
        <v>380.30945468230556</v>
      </c>
      <c r="I287" s="71"/>
      <c r="J287" s="141">
        <f t="shared" si="107"/>
        <v>0.92637387680887251</v>
      </c>
      <c r="K287" s="110">
        <v>378.54430383580075</v>
      </c>
      <c r="L287" s="71"/>
      <c r="M287" s="141">
        <f t="shared" si="108"/>
        <v>1.0651871403236868</v>
      </c>
      <c r="N287" s="110">
        <v>376.99066917311745</v>
      </c>
      <c r="O287" s="109"/>
      <c r="P287" s="141">
        <f t="shared" si="109"/>
        <v>1.1597464319532014</v>
      </c>
    </row>
    <row r="288" spans="1:16" s="96" customFormat="1" ht="18" customHeight="1" x14ac:dyDescent="0.25">
      <c r="A288" s="97">
        <v>44882</v>
      </c>
      <c r="B288" s="69">
        <v>387.89622749141432</v>
      </c>
      <c r="C288" s="71"/>
      <c r="D288" s="141">
        <f t="shared" si="105"/>
        <v>2.0964377628789332</v>
      </c>
      <c r="E288" s="110">
        <v>388.69002880890366</v>
      </c>
      <c r="F288" s="71"/>
      <c r="G288" s="141">
        <f t="shared" si="106"/>
        <v>2.3128594305388717</v>
      </c>
      <c r="H288" s="110">
        <v>389.25822989988728</v>
      </c>
      <c r="I288" s="71"/>
      <c r="J288" s="141">
        <f t="shared" si="107"/>
        <v>2.3530246506906272</v>
      </c>
      <c r="K288" s="110">
        <v>388.09082852248343</v>
      </c>
      <c r="L288" s="71"/>
      <c r="M288" s="141">
        <f t="shared" si="108"/>
        <v>2.5219041971963341</v>
      </c>
      <c r="N288" s="110">
        <v>386.93662962560586</v>
      </c>
      <c r="O288" s="109"/>
      <c r="P288" s="141">
        <f t="shared" si="109"/>
        <v>2.6382510936686199</v>
      </c>
    </row>
    <row r="289" spans="1:16" s="96" customFormat="1" ht="18" customHeight="1" x14ac:dyDescent="0.25">
      <c r="A289" s="97">
        <v>44914</v>
      </c>
      <c r="B289" s="69">
        <v>386.77246229064457</v>
      </c>
      <c r="C289" s="71"/>
      <c r="D289" s="141">
        <f t="shared" si="105"/>
        <v>-0.28970769013076936</v>
      </c>
      <c r="E289" s="110">
        <v>385.27786328613746</v>
      </c>
      <c r="F289" s="71"/>
      <c r="G289" s="141">
        <f t="shared" si="106"/>
        <v>-0.87786289070043155</v>
      </c>
      <c r="H289" s="110">
        <v>384.93047771794227</v>
      </c>
      <c r="I289" s="71"/>
      <c r="J289" s="141">
        <f t="shared" si="107"/>
        <v>-1.1117946518582444</v>
      </c>
      <c r="K289" s="110">
        <v>382.66294438863383</v>
      </c>
      <c r="L289" s="71"/>
      <c r="M289" s="141">
        <f t="shared" si="108"/>
        <v>-1.3986118029416739</v>
      </c>
      <c r="N289" s="110">
        <v>381.0022541612941</v>
      </c>
      <c r="O289" s="109"/>
      <c r="P289" s="141">
        <f t="shared" si="109"/>
        <v>-1.5336814894091999</v>
      </c>
    </row>
    <row r="290" spans="1:16" s="96" customFormat="1" ht="18" customHeight="1" x14ac:dyDescent="0.25">
      <c r="A290" s="26" t="s">
        <v>83</v>
      </c>
      <c r="B290" s="69"/>
      <c r="C290" s="71"/>
      <c r="D290" s="197">
        <f>((D278/100)+1)*((D279/100)+1)*((D280/100)+1)*((D281/100)+1)*((D282/100)+1)*((D283/100)+1)*((D284/100)+1)*((D285/100)+1)*((D286/100)+1)*((D287/100)+1)*((D288/100)+1)*((D289/100)+1)-1</f>
        <v>0.13805448331155756</v>
      </c>
      <c r="E290" s="58"/>
      <c r="F290" s="58"/>
      <c r="G290" s="197">
        <f>((G278/100)+1)*((G279/100)+1)*((G280/100)+1)*((G281/100)+1)*((G282/100)+1)*((G283/100)+1)*((G284/100)+1)*((G285/100)+1)*((G286/100)+1)*((G287/100)+1)*((G288/100)+1)*((G289/100)+1)-1</f>
        <v>0.16167999770080144</v>
      </c>
      <c r="H290" s="58"/>
      <c r="I290" s="58"/>
      <c r="J290" s="197">
        <f>((J278/100)+1)*((J279/100)+1)*((J280/100)+1)*((J281/100)+1)*((J282/100)+1)*((J283/100)+1)*((J284/100)+1)*((J285/100)+1)*((J286/100)+1)*((J287/100)+1)*((J288/100)+1)*((J289/100)+1)-1</f>
        <v>0.17009610390448504</v>
      </c>
      <c r="K290" s="58"/>
      <c r="L290" s="58"/>
      <c r="M290" s="197">
        <f>((M278/100)+1)*((M279/100)+1)*((M280/100)+1)*((M281/100)+1)*((M282/100)+1)*((M283/100)+1)*((M284/100)+1)*((M285/100)+1)*((M286/100)+1)*((M287/100)+1)*((M288/100)+1)*((M289/100)+1)-1</f>
        <v>0.18417452087357278</v>
      </c>
      <c r="N290" s="58"/>
      <c r="O290" s="58"/>
      <c r="P290" s="197">
        <f>((P278/100)+1)*((P279/100)+1)*((P280/100)+1)*((P281/100)+1)*((P282/100)+1)*((P283/100)+1)*((P284/100)+1)*((P285/100)+1)*((P286/100)+1)*((P287/100)+1)*((P288/100)+1)*((P289/100)+1)-1</f>
        <v>0.19204918082600342</v>
      </c>
    </row>
    <row r="291" spans="1:16" s="96" customFormat="1" ht="18" customHeight="1" x14ac:dyDescent="0.25">
      <c r="A291" s="97">
        <v>44927</v>
      </c>
      <c r="B291" s="69">
        <v>387.66636545767682</v>
      </c>
      <c r="C291" s="71"/>
      <c r="D291" s="141">
        <f>((B291/B289)-1)*100</f>
        <v>0.23111861732298955</v>
      </c>
      <c r="E291" s="110">
        <v>385.9553968755115</v>
      </c>
      <c r="F291" s="58"/>
      <c r="G291" s="141">
        <f>((E291/E289)-1)*100</f>
        <v>0.17585583132007088</v>
      </c>
      <c r="H291" s="110">
        <v>385.52778911184333</v>
      </c>
      <c r="I291" s="58"/>
      <c r="J291" s="141">
        <f>((H291/H289)-1)*100</f>
        <v>0.1551738374789613</v>
      </c>
      <c r="K291" s="110">
        <v>383.1444942597891</v>
      </c>
      <c r="L291" s="58"/>
      <c r="M291" s="141">
        <f>((K291/K289)-1)*100</f>
        <v>0.12584178275338864</v>
      </c>
      <c r="N291" s="110">
        <v>381.42438653033685</v>
      </c>
      <c r="O291" s="58"/>
      <c r="P291" s="141">
        <f>((N291/N289)-1)*100</f>
        <v>0.11079524187382894</v>
      </c>
    </row>
    <row r="292" spans="1:16" s="96" customFormat="1" ht="18" customHeight="1" x14ac:dyDescent="0.25">
      <c r="A292" s="97">
        <v>44959</v>
      </c>
      <c r="B292" s="69">
        <v>386.55229148232843</v>
      </c>
      <c r="C292" s="71"/>
      <c r="D292" s="141">
        <f t="shared" ref="D292:D301" si="110">((B292/B291)-1)*100</f>
        <v>-0.28737958064355418</v>
      </c>
      <c r="E292" s="110">
        <v>381.98922343605045</v>
      </c>
      <c r="F292" s="58"/>
      <c r="G292" s="141">
        <f t="shared" ref="G292:G302" si="111">((E292/E291)-1)*100</f>
        <v>-1.0276248166417812</v>
      </c>
      <c r="H292" s="110">
        <v>380.43591670897121</v>
      </c>
      <c r="I292" s="58"/>
      <c r="J292" s="141">
        <f t="shared" ref="J292:J302" si="112">((H292/H291)-1)*100</f>
        <v>-1.3207536646327123</v>
      </c>
      <c r="K292" s="110">
        <v>376.65964539533104</v>
      </c>
      <c r="L292" s="58"/>
      <c r="M292" s="141">
        <f t="shared" ref="M292:M302" si="113">((K292/K291)-1)*100</f>
        <v>-1.6925334858292507</v>
      </c>
      <c r="N292" s="110">
        <v>374.28565744236596</v>
      </c>
      <c r="O292" s="58"/>
      <c r="P292" s="141">
        <f t="shared" ref="P292:P302" si="114">((N292/N291)-1)*100</f>
        <v>-1.8715974489489251</v>
      </c>
    </row>
    <row r="293" spans="1:16" s="96" customFormat="1" ht="18" customHeight="1" x14ac:dyDescent="0.25">
      <c r="A293" s="97">
        <v>44991</v>
      </c>
      <c r="B293" s="69">
        <v>385.7640711749512</v>
      </c>
      <c r="C293" s="71"/>
      <c r="D293" s="141">
        <f t="shared" si="110"/>
        <v>-0.20391039575903269</v>
      </c>
      <c r="E293" s="110">
        <v>379.59007323010928</v>
      </c>
      <c r="F293" s="58"/>
      <c r="G293" s="141">
        <f t="shared" si="111"/>
        <v>-0.62806751048117837</v>
      </c>
      <c r="H293" s="110">
        <v>377.40643465875473</v>
      </c>
      <c r="I293" s="58"/>
      <c r="J293" s="141">
        <f t="shared" si="112"/>
        <v>-0.79631862218045857</v>
      </c>
      <c r="K293" s="110">
        <v>372.83641736924881</v>
      </c>
      <c r="L293" s="58"/>
      <c r="M293" s="141">
        <f t="shared" si="113"/>
        <v>-1.0150352109182026</v>
      </c>
      <c r="N293" s="110">
        <v>370.08570783130909</v>
      </c>
      <c r="O293" s="58"/>
      <c r="P293" s="141">
        <f t="shared" si="114"/>
        <v>-1.1221241123041459</v>
      </c>
    </row>
    <row r="294" spans="1:16" s="96" customFormat="1" ht="18" customHeight="1" x14ac:dyDescent="0.25">
      <c r="A294" s="97">
        <v>45023</v>
      </c>
      <c r="B294" s="69">
        <v>384.8092099175459</v>
      </c>
      <c r="C294" s="71"/>
      <c r="D294" s="141">
        <f t="shared" si="110"/>
        <v>-0.24752467343498452</v>
      </c>
      <c r="E294" s="110">
        <v>378.22965983250907</v>
      </c>
      <c r="F294" s="58"/>
      <c r="G294" s="141">
        <f t="shared" si="111"/>
        <v>-0.3583901407178014</v>
      </c>
      <c r="H294" s="110">
        <v>375.85961751969518</v>
      </c>
      <c r="I294" s="58"/>
      <c r="J294" s="141">
        <f t="shared" si="112"/>
        <v>-0.40985446908401446</v>
      </c>
      <c r="K294" s="110">
        <v>371.12979546206151</v>
      </c>
      <c r="L294" s="58"/>
      <c r="M294" s="141">
        <f t="shared" si="113"/>
        <v>-0.45774013151110848</v>
      </c>
      <c r="N294" s="110">
        <v>368.32551418374305</v>
      </c>
      <c r="O294" s="58"/>
      <c r="P294" s="141">
        <f t="shared" si="114"/>
        <v>-0.47561783941366675</v>
      </c>
    </row>
    <row r="295" spans="1:16" s="96" customFormat="1" ht="18" customHeight="1" x14ac:dyDescent="0.25">
      <c r="A295" s="97">
        <v>45055</v>
      </c>
      <c r="B295" s="69">
        <v>386.24981343039263</v>
      </c>
      <c r="C295" s="71"/>
      <c r="D295" s="141">
        <f t="shared" si="110"/>
        <v>0.37436825203727153</v>
      </c>
      <c r="E295" s="110">
        <v>375.11371266582177</v>
      </c>
      <c r="F295" s="58"/>
      <c r="G295" s="141">
        <f t="shared" si="111"/>
        <v>-0.82382411999818439</v>
      </c>
      <c r="H295" s="110">
        <v>370.83420143675181</v>
      </c>
      <c r="I295" s="58"/>
      <c r="J295" s="141">
        <f t="shared" si="112"/>
        <v>-1.3370460269464868</v>
      </c>
      <c r="K295" s="110">
        <v>364.01977488994044</v>
      </c>
      <c r="L295" s="58"/>
      <c r="M295" s="141">
        <f t="shared" si="113"/>
        <v>-1.9157773531141564</v>
      </c>
      <c r="N295" s="110">
        <v>360.32045756686682</v>
      </c>
      <c r="O295" s="58"/>
      <c r="P295" s="141">
        <f t="shared" si="114"/>
        <v>-2.1733646757044478</v>
      </c>
    </row>
    <row r="296" spans="1:16" s="96" customFormat="1" ht="18" customHeight="1" x14ac:dyDescent="0.25">
      <c r="A296" s="97">
        <v>45087</v>
      </c>
      <c r="B296" s="69">
        <v>397.22780112063845</v>
      </c>
      <c r="C296" s="71"/>
      <c r="D296" s="141">
        <f t="shared" si="110"/>
        <v>2.8421988331197356</v>
      </c>
      <c r="E296" s="110">
        <v>386.31800868802651</v>
      </c>
      <c r="F296" s="58"/>
      <c r="G296" s="141">
        <f t="shared" si="111"/>
        <v>2.9869065416401774</v>
      </c>
      <c r="H296" s="110">
        <v>381.80287672148364</v>
      </c>
      <c r="I296" s="58"/>
      <c r="J296" s="141">
        <f t="shared" si="112"/>
        <v>2.9578380964417672</v>
      </c>
      <c r="K296" s="110">
        <v>375.50654511329265</v>
      </c>
      <c r="L296" s="58"/>
      <c r="M296" s="141">
        <f t="shared" si="113"/>
        <v>3.1555346757810465</v>
      </c>
      <c r="N296" s="110">
        <v>372.29325419211921</v>
      </c>
      <c r="O296" s="58"/>
      <c r="P296" s="141">
        <f t="shared" si="114"/>
        <v>3.3228190000925917</v>
      </c>
    </row>
    <row r="297" spans="1:16" s="96" customFormat="1" ht="18" customHeight="1" x14ac:dyDescent="0.25">
      <c r="A297" s="97">
        <v>45119</v>
      </c>
      <c r="B297" s="69">
        <v>396.33164935129923</v>
      </c>
      <c r="C297" s="71"/>
      <c r="D297" s="141">
        <f t="shared" si="110"/>
        <v>-0.22560147270936914</v>
      </c>
      <c r="E297" s="110">
        <v>385.97401791225809</v>
      </c>
      <c r="F297" s="58"/>
      <c r="G297" s="141">
        <f t="shared" si="111"/>
        <v>-8.9043422266710248E-2</v>
      </c>
      <c r="H297" s="110">
        <v>381.58057862321385</v>
      </c>
      <c r="I297" s="58"/>
      <c r="J297" s="141">
        <f t="shared" si="112"/>
        <v>-5.8223264365797611E-2</v>
      </c>
      <c r="K297" s="110">
        <v>375.68816180165487</v>
      </c>
      <c r="L297" s="58"/>
      <c r="M297" s="141">
        <f t="shared" si="113"/>
        <v>4.8365785024451213E-2</v>
      </c>
      <c r="N297" s="110">
        <v>372.74094459764945</v>
      </c>
      <c r="O297" s="58"/>
      <c r="P297" s="141">
        <f t="shared" si="114"/>
        <v>0.12025208635642048</v>
      </c>
    </row>
    <row r="298" spans="1:16" s="96" customFormat="1" ht="18" customHeight="1" x14ac:dyDescent="0.25">
      <c r="A298" s="97">
        <v>45151</v>
      </c>
      <c r="B298" s="69">
        <v>396.52842194169824</v>
      </c>
      <c r="C298" s="71"/>
      <c r="D298" s="141">
        <f t="shared" si="110"/>
        <v>4.9648467570295729E-2</v>
      </c>
      <c r="E298" s="110">
        <v>396.18580122863233</v>
      </c>
      <c r="F298" s="58"/>
      <c r="G298" s="141">
        <f t="shared" si="111"/>
        <v>2.645717805465253</v>
      </c>
      <c r="H298" s="110">
        <v>395.72879827000253</v>
      </c>
      <c r="I298" s="58"/>
      <c r="J298" s="141">
        <f t="shared" si="112"/>
        <v>3.7077934358811016</v>
      </c>
      <c r="K298" s="110">
        <v>394.76162451278032</v>
      </c>
      <c r="L298" s="58"/>
      <c r="M298" s="141">
        <f t="shared" si="113"/>
        <v>5.0769400397543851</v>
      </c>
      <c r="N298" s="110">
        <v>394.14310948359861</v>
      </c>
      <c r="O298" s="58"/>
      <c r="P298" s="141">
        <f t="shared" si="114"/>
        <v>5.7418336236314094</v>
      </c>
    </row>
    <row r="299" spans="1:16" s="96" customFormat="1" ht="18" customHeight="1" x14ac:dyDescent="0.25">
      <c r="A299" s="97">
        <v>45183</v>
      </c>
      <c r="B299" s="69">
        <v>396.94590629375887</v>
      </c>
      <c r="C299" s="71"/>
      <c r="D299" s="141">
        <f t="shared" si="110"/>
        <v>0.10528484944820615</v>
      </c>
      <c r="E299" s="110">
        <v>397.22476962595499</v>
      </c>
      <c r="F299" s="58"/>
      <c r="G299" s="141">
        <f t="shared" si="111"/>
        <v>0.26224271392378817</v>
      </c>
      <c r="H299" s="110">
        <v>397.01363834300457</v>
      </c>
      <c r="I299" s="58"/>
      <c r="J299" s="141">
        <f t="shared" si="112"/>
        <v>0.32467691980440083</v>
      </c>
      <c r="K299" s="110">
        <v>396.3486704757695</v>
      </c>
      <c r="L299" s="58"/>
      <c r="M299" s="141">
        <f t="shared" si="113"/>
        <v>0.40202640389574995</v>
      </c>
      <c r="N299" s="110">
        <v>395.87137951046446</v>
      </c>
      <c r="O299" s="58"/>
      <c r="P299" s="141">
        <f t="shared" si="114"/>
        <v>0.43848794645433564</v>
      </c>
    </row>
    <row r="300" spans="1:16" s="96" customFormat="1" ht="18" customHeight="1" x14ac:dyDescent="0.25">
      <c r="A300" s="97">
        <v>45215</v>
      </c>
      <c r="B300" s="69">
        <v>398.26122994136978</v>
      </c>
      <c r="C300" s="71"/>
      <c r="D300" s="141">
        <f t="shared" si="110"/>
        <v>0.3313609302315168</v>
      </c>
      <c r="E300" s="110">
        <v>399.69759439020561</v>
      </c>
      <c r="F300" s="58"/>
      <c r="G300" s="141">
        <f t="shared" si="111"/>
        <v>0.62252531899738006</v>
      </c>
      <c r="H300" s="110">
        <v>399.95309310937142</v>
      </c>
      <c r="I300" s="58"/>
      <c r="J300" s="141">
        <f t="shared" si="112"/>
        <v>0.74039138268273685</v>
      </c>
      <c r="K300" s="110">
        <v>399.8374801167941</v>
      </c>
      <c r="L300" s="58"/>
      <c r="M300" s="141">
        <f t="shared" si="113"/>
        <v>0.88023750321570837</v>
      </c>
      <c r="N300" s="110">
        <v>399.60950914694325</v>
      </c>
      <c r="O300" s="58"/>
      <c r="P300" s="141">
        <f t="shared" si="114"/>
        <v>0.94427883144807545</v>
      </c>
    </row>
    <row r="301" spans="1:16" s="96" customFormat="1" ht="18" customHeight="1" x14ac:dyDescent="0.25">
      <c r="A301" s="97">
        <v>45247</v>
      </c>
      <c r="B301" s="69">
        <v>401.39382097275222</v>
      </c>
      <c r="C301" s="71"/>
      <c r="D301" s="141">
        <f t="shared" si="110"/>
        <v>0.78656690530574114</v>
      </c>
      <c r="E301" s="110">
        <v>401.22962604721238</v>
      </c>
      <c r="F301" s="58"/>
      <c r="G301" s="141">
        <f t="shared" si="111"/>
        <v>0.38329769268290459</v>
      </c>
      <c r="H301" s="110">
        <v>400.83747762231678</v>
      </c>
      <c r="I301" s="58"/>
      <c r="J301" s="141">
        <f t="shared" si="112"/>
        <v>0.22112205860689294</v>
      </c>
      <c r="K301" s="110">
        <v>399.95005800786907</v>
      </c>
      <c r="L301" s="58"/>
      <c r="M301" s="141">
        <f t="shared" si="113"/>
        <v>2.8155912507776826E-2</v>
      </c>
      <c r="N301" s="110">
        <v>399.36830477567526</v>
      </c>
      <c r="O301" s="58"/>
      <c r="P301" s="141">
        <f t="shared" si="114"/>
        <v>-6.0360017904204089E-2</v>
      </c>
    </row>
    <row r="302" spans="1:16" s="96" customFormat="1" ht="18" customHeight="1" x14ac:dyDescent="0.25">
      <c r="A302" s="97">
        <v>45279</v>
      </c>
      <c r="B302" s="69">
        <v>401.51355768079549</v>
      </c>
      <c r="C302" s="71"/>
      <c r="D302" s="141">
        <f>((B302/B301)-1)*100</f>
        <v>2.9830232003336121E-2</v>
      </c>
      <c r="E302" s="110">
        <v>398.91794622552948</v>
      </c>
      <c r="F302" s="58"/>
      <c r="G302" s="141">
        <f t="shared" si="111"/>
        <v>-0.57614883638001935</v>
      </c>
      <c r="H302" s="110">
        <v>397.59233237339623</v>
      </c>
      <c r="I302" s="58"/>
      <c r="J302" s="141">
        <f t="shared" si="112"/>
        <v>-0.80959127578840162</v>
      </c>
      <c r="K302" s="110">
        <v>395.47847270391486</v>
      </c>
      <c r="L302" s="58"/>
      <c r="M302" s="141">
        <f t="shared" si="113"/>
        <v>-1.1180359183411426</v>
      </c>
      <c r="N302" s="110">
        <v>394.29939561955331</v>
      </c>
      <c r="O302" s="58"/>
      <c r="P302" s="141">
        <f t="shared" si="114"/>
        <v>-1.2692317080518323</v>
      </c>
    </row>
    <row r="303" spans="1:16" s="96" customFormat="1" ht="18" customHeight="1" x14ac:dyDescent="0.25">
      <c r="A303" s="26" t="s">
        <v>85</v>
      </c>
      <c r="B303" s="69"/>
      <c r="C303" s="71"/>
      <c r="D303" s="197">
        <f>((D291/100)+1)*((D292/100)+1)*((D293/100)+1)*((D294/100)+1)*((D295/100)+1)*((D296/100)+1)*((D297/100)+1)*((D298/100)+1)*((D299/100)+1)*((D300/100)+1)*((D301/100)+1)*((D302/100)+1)-1</f>
        <v>3.8113094460880959E-2</v>
      </c>
      <c r="E303" s="58"/>
      <c r="F303" s="58"/>
      <c r="G303" s="197">
        <f>((G291/100)+1)*((G292/100)+1)*((G293/100)+1)*((G294/100)+1)*((G295/100)+1)*((G296/100)+1)*((G297/100)+1)*((G298/100)+1)*((G299/100)+1)*((G300/100)+1)*((G301/100)+1)*((G302/100)+1)-1</f>
        <v>3.5403235532537769E-2</v>
      </c>
      <c r="H303" s="58"/>
      <c r="I303" s="58"/>
      <c r="J303" s="197">
        <f>((J291/100)+1)*((J292/100)+1)*((J293/100)+1)*((J294/100)+1)*((J295/100)+1)*((J296/100)+1)*((J297/100)+1)*((J298/100)+1)*((J299/100)+1)*((J300/100)+1)*((J301/100)+1)*((J302/100)+1)-1</f>
        <v>3.2893874058815831E-2</v>
      </c>
      <c r="K303" s="58"/>
      <c r="L303" s="58"/>
      <c r="M303" s="197">
        <f>((M291/100)+1)*((M292/100)+1)*((M293/100)+1)*((M294/100)+1)*((M295/100)+1)*((M296/100)+1)*((M297/100)+1)*((M298/100)+1)*((M299/100)+1)*((M300/100)+1)*((M301/100)+1)*((M302/100)+1)-1</f>
        <v>3.3490382340928937E-2</v>
      </c>
      <c r="N303" s="58"/>
      <c r="O303" s="58"/>
      <c r="P303" s="197">
        <f>((P291/100)+1)*((P292/100)+1)*((P293/100)+1)*((P294/100)+1)*((P295/100)+1)*((P296/100)+1)*((P297/100)+1)*((P298/100)+1)*((P299/100)+1)*((P300/100)+1)*((P301/100)+1)*((P302/100)+1)-1</f>
        <v>3.4900427262642975E-2</v>
      </c>
    </row>
    <row r="304" spans="1:16" s="96" customFormat="1" ht="18" customHeight="1" x14ac:dyDescent="0.25">
      <c r="A304" s="97">
        <v>45292</v>
      </c>
      <c r="B304" s="69">
        <v>409.54302495455636</v>
      </c>
      <c r="C304" s="71"/>
      <c r="D304" s="141">
        <f>((B304/B302)-1)*100</f>
        <v>1.9997997876187057</v>
      </c>
      <c r="E304" s="110">
        <v>406.64072345571896</v>
      </c>
      <c r="F304" s="141"/>
      <c r="G304" s="141">
        <f>((E304/E302)-1)*100</f>
        <v>1.9359312618699276</v>
      </c>
      <c r="H304" s="110">
        <v>405.12625377884711</v>
      </c>
      <c r="I304" s="141"/>
      <c r="J304" s="141">
        <f>((H304/H302)-1)*100</f>
        <v>1.894885990501316</v>
      </c>
      <c r="K304" s="110">
        <v>402.92932681453681</v>
      </c>
      <c r="L304" s="141"/>
      <c r="M304" s="141">
        <f>((K304/K302)-1)*100</f>
        <v>1.8840100346499078</v>
      </c>
      <c r="N304" s="110">
        <v>401.7557614633285</v>
      </c>
      <c r="O304" s="141"/>
      <c r="P304" s="141">
        <f>((N304/N302)-1)*100</f>
        <v>1.8910416618973525</v>
      </c>
    </row>
    <row r="305" spans="1:16" s="96" customFormat="1" ht="18" customHeight="1" x14ac:dyDescent="0.25">
      <c r="A305" s="97">
        <v>45324</v>
      </c>
      <c r="B305" s="69">
        <v>412.59813034521267</v>
      </c>
      <c r="C305" s="71"/>
      <c r="D305" s="141">
        <f t="shared" ref="D305:D315" si="115">((B305/B304)-1)*100</f>
        <v>0.74597910463627404</v>
      </c>
      <c r="E305" s="110">
        <v>410.42625518521413</v>
      </c>
      <c r="F305" s="141"/>
      <c r="G305" s="141">
        <f t="shared" ref="G305:G315" si="116">((E305/E304)-1)*100</f>
        <v>0.9309278464106896</v>
      </c>
      <c r="H305" s="110">
        <v>409.13003323421401</v>
      </c>
      <c r="I305" s="141"/>
      <c r="J305" s="141">
        <f t="shared" ref="J305:J315" si="117">((H305/H304)-1)*100</f>
        <v>0.98827943586012879</v>
      </c>
      <c r="K305" s="110">
        <v>407.376387432635</v>
      </c>
      <c r="L305" s="141"/>
      <c r="M305" s="141">
        <f t="shared" ref="M305:M315" si="118">((K305/K304)-1)*100</f>
        <v>1.1036825373957226</v>
      </c>
      <c r="N305" s="110">
        <v>406.46280445304603</v>
      </c>
      <c r="O305" s="141"/>
      <c r="P305" s="141">
        <f t="shared" ref="P305:P315" si="119">((N305/N304)-1)*100</f>
        <v>1.1716180429057088</v>
      </c>
    </row>
    <row r="306" spans="1:16" s="96" customFormat="1" ht="18" customHeight="1" x14ac:dyDescent="0.25">
      <c r="A306" s="97">
        <v>45356</v>
      </c>
      <c r="B306" s="69">
        <v>417.96216172110979</v>
      </c>
      <c r="C306" s="71"/>
      <c r="D306" s="141">
        <f t="shared" si="115"/>
        <v>1.3000619686301507</v>
      </c>
      <c r="E306" s="110">
        <v>415.9880967550157</v>
      </c>
      <c r="F306" s="141"/>
      <c r="G306" s="141">
        <f t="shared" si="116"/>
        <v>1.3551378596117436</v>
      </c>
      <c r="H306" s="110">
        <v>414.6600572523991</v>
      </c>
      <c r="I306" s="141"/>
      <c r="J306" s="141">
        <f t="shared" si="117"/>
        <v>1.3516543809970916</v>
      </c>
      <c r="K306" s="110">
        <v>413.13585362554181</v>
      </c>
      <c r="L306" s="141"/>
      <c r="M306" s="141">
        <f t="shared" si="118"/>
        <v>1.4137948026895053</v>
      </c>
      <c r="N306" s="110">
        <v>412.4104110080001</v>
      </c>
      <c r="O306" s="141"/>
      <c r="P306" s="141">
        <f t="shared" si="119"/>
        <v>1.4632597349116372</v>
      </c>
    </row>
    <row r="307" spans="1:16" s="96" customFormat="1" ht="18" customHeight="1" x14ac:dyDescent="0.25">
      <c r="A307" s="97">
        <v>45388</v>
      </c>
      <c r="B307" s="69">
        <v>413.33853764734152</v>
      </c>
      <c r="C307" s="71"/>
      <c r="D307" s="141">
        <f t="shared" si="115"/>
        <v>-1.1062302995871298</v>
      </c>
      <c r="E307" s="110">
        <v>411.50644564651657</v>
      </c>
      <c r="F307" s="141"/>
      <c r="G307" s="141">
        <f t="shared" si="116"/>
        <v>-1.0773508048569136</v>
      </c>
      <c r="H307" s="110">
        <v>410.27106820448296</v>
      </c>
      <c r="I307" s="141"/>
      <c r="J307" s="141">
        <f t="shared" si="117"/>
        <v>-1.058454744109727</v>
      </c>
      <c r="K307" s="110">
        <v>408.78102972113845</v>
      </c>
      <c r="L307" s="141"/>
      <c r="M307" s="141">
        <f t="shared" si="118"/>
        <v>-1.0540900447605472</v>
      </c>
      <c r="N307" s="110">
        <v>408.04787639798474</v>
      </c>
      <c r="O307" s="141"/>
      <c r="P307" s="141">
        <f t="shared" si="119"/>
        <v>-1.057813889652448</v>
      </c>
    </row>
    <row r="308" spans="1:16" s="96" customFormat="1" ht="18" customHeight="1" x14ac:dyDescent="0.25">
      <c r="A308" s="97">
        <v>45420</v>
      </c>
      <c r="B308" s="69">
        <v>415.81619879016944</v>
      </c>
      <c r="C308" s="71"/>
      <c r="D308" s="141">
        <f t="shared" si="115"/>
        <v>0.5994266000287185</v>
      </c>
      <c r="E308" s="110">
        <v>412.95230136990278</v>
      </c>
      <c r="F308" s="141"/>
      <c r="G308" s="141">
        <f t="shared" si="116"/>
        <v>0.35135676213153832</v>
      </c>
      <c r="H308" s="110">
        <v>411.31698097078038</v>
      </c>
      <c r="I308" s="141"/>
      <c r="J308" s="141">
        <f t="shared" si="117"/>
        <v>0.25493212837912615</v>
      </c>
      <c r="K308" s="110">
        <v>409.30409935018758</v>
      </c>
      <c r="L308" s="141"/>
      <c r="M308" s="141">
        <f t="shared" si="118"/>
        <v>0.12795839117238916</v>
      </c>
      <c r="N308" s="110">
        <v>408.31678053648091</v>
      </c>
      <c r="O308" s="141"/>
      <c r="P308" s="141">
        <f t="shared" si="119"/>
        <v>6.5900144088448798E-2</v>
      </c>
    </row>
    <row r="309" spans="1:16" s="96" customFormat="1" ht="18" customHeight="1" x14ac:dyDescent="0.25">
      <c r="A309" s="97">
        <v>45452</v>
      </c>
      <c r="B309" s="69">
        <v>416.88636726408845</v>
      </c>
      <c r="C309" s="71"/>
      <c r="D309" s="141">
        <f t="shared" si="115"/>
        <v>0.25736574886516816</v>
      </c>
      <c r="E309" s="110">
        <v>413.73518835104721</v>
      </c>
      <c r="F309" s="141"/>
      <c r="G309" s="141">
        <f t="shared" si="116"/>
        <v>0.18958290789210519</v>
      </c>
      <c r="H309" s="110">
        <v>412.02086435161408</v>
      </c>
      <c r="I309" s="141"/>
      <c r="J309" s="141">
        <f t="shared" si="117"/>
        <v>0.17112918099622121</v>
      </c>
      <c r="K309" s="110">
        <v>409.81726564721589</v>
      </c>
      <c r="L309" s="141"/>
      <c r="M309" s="141">
        <f t="shared" si="118"/>
        <v>0.12537531332890151</v>
      </c>
      <c r="N309" s="110">
        <v>408.71227697661919</v>
      </c>
      <c r="O309" s="141"/>
      <c r="P309" s="141">
        <f t="shared" si="119"/>
        <v>9.6860197520820535E-2</v>
      </c>
    </row>
    <row r="310" spans="1:16" s="96" customFormat="1" ht="18" customHeight="1" x14ac:dyDescent="0.25">
      <c r="A310" s="97">
        <v>45484</v>
      </c>
      <c r="B310" s="69">
        <v>420.453352</v>
      </c>
      <c r="C310" s="71"/>
      <c r="D310" s="141">
        <f t="shared" si="115"/>
        <v>0.85562518134634225</v>
      </c>
      <c r="E310" s="110">
        <v>417.93</v>
      </c>
      <c r="F310" s="141"/>
      <c r="G310" s="141">
        <f t="shared" si="116"/>
        <v>1.0138880537745143</v>
      </c>
      <c r="H310" s="110">
        <v>416.44</v>
      </c>
      <c r="I310" s="141"/>
      <c r="J310" s="141">
        <f t="shared" si="117"/>
        <v>1.0725514241469725</v>
      </c>
      <c r="K310" s="110">
        <v>414.56198499999999</v>
      </c>
      <c r="L310" s="141"/>
      <c r="M310" s="141">
        <f t="shared" si="118"/>
        <v>1.157764630850977</v>
      </c>
      <c r="N310" s="110">
        <v>413.62</v>
      </c>
      <c r="O310" s="141"/>
      <c r="P310" s="141">
        <f t="shared" si="119"/>
        <v>1.2007770012892438</v>
      </c>
    </row>
    <row r="311" spans="1:16" s="96" customFormat="1" ht="18" customHeight="1" x14ac:dyDescent="0.25">
      <c r="A311" s="97">
        <v>45516</v>
      </c>
      <c r="B311" s="69">
        <v>421.56791835492066</v>
      </c>
      <c r="C311" s="71"/>
      <c r="D311" s="141">
        <f t="shared" si="115"/>
        <v>0.26508680442645094</v>
      </c>
      <c r="E311" s="110">
        <v>418.72389428292354</v>
      </c>
      <c r="F311" s="141"/>
      <c r="G311" s="141">
        <f t="shared" si="116"/>
        <v>0.18995867320448223</v>
      </c>
      <c r="H311" s="110">
        <v>417.14464738332219</v>
      </c>
      <c r="I311" s="141"/>
      <c r="J311" s="141">
        <f t="shared" si="117"/>
        <v>0.16920742083426088</v>
      </c>
      <c r="K311" s="110">
        <v>415.05802494943282</v>
      </c>
      <c r="L311" s="141"/>
      <c r="M311" s="141">
        <f t="shared" si="118"/>
        <v>0.11965398839761665</v>
      </c>
      <c r="N311" s="110">
        <v>413.9923253834566</v>
      </c>
      <c r="O311" s="141"/>
      <c r="P311" s="141">
        <f t="shared" si="119"/>
        <v>9.0016291150485372E-2</v>
      </c>
    </row>
    <row r="312" spans="1:16" s="96" customFormat="1" ht="18" customHeight="1" x14ac:dyDescent="0.25">
      <c r="A312" s="97">
        <v>45548</v>
      </c>
      <c r="B312" s="69">
        <v>421.68506264430084</v>
      </c>
      <c r="C312" s="71"/>
      <c r="D312" s="141">
        <f t="shared" si="115"/>
        <v>2.7787761895470275E-2</v>
      </c>
      <c r="E312" s="110">
        <v>418.74071207982502</v>
      </c>
      <c r="F312" s="141"/>
      <c r="G312" s="141">
        <f t="shared" si="116"/>
        <v>4.0164406978293599E-3</v>
      </c>
      <c r="H312" s="110">
        <v>417.1258933683651</v>
      </c>
      <c r="I312" s="141"/>
      <c r="J312" s="141">
        <f t="shared" si="117"/>
        <v>-4.4958062088817918E-3</v>
      </c>
      <c r="K312" s="110">
        <v>414.9843128280732</v>
      </c>
      <c r="L312" s="141"/>
      <c r="M312" s="141">
        <f t="shared" si="118"/>
        <v>-1.7759473839495943E-2</v>
      </c>
      <c r="N312" s="110">
        <v>413.88950085629892</v>
      </c>
      <c r="O312" s="141"/>
      <c r="P312" s="141">
        <f t="shared" si="119"/>
        <v>-2.4837302735614131E-2</v>
      </c>
    </row>
    <row r="313" spans="1:16" s="96" customFormat="1" ht="18" customHeight="1" x14ac:dyDescent="0.25">
      <c r="A313" s="97">
        <v>45580</v>
      </c>
      <c r="B313" s="69">
        <v>424.99186791521589</v>
      </c>
      <c r="C313" s="71"/>
      <c r="D313" s="141">
        <f t="shared" si="115"/>
        <v>0.7841883822440332</v>
      </c>
      <c r="E313" s="110">
        <v>421.48558011595316</v>
      </c>
      <c r="F313" s="141"/>
      <c r="G313" s="141">
        <f t="shared" si="116"/>
        <v>0.65550541348005087</v>
      </c>
      <c r="H313" s="110">
        <v>419.66620178525676</v>
      </c>
      <c r="I313" s="141"/>
      <c r="J313" s="141">
        <f t="shared" si="117"/>
        <v>0.60900281120843669</v>
      </c>
      <c r="K313" s="110">
        <v>417.21575683775905</v>
      </c>
      <c r="L313" s="141"/>
      <c r="M313" s="141">
        <f t="shared" si="118"/>
        <v>0.53771767768251433</v>
      </c>
      <c r="N313" s="110">
        <v>415.95877590017204</v>
      </c>
      <c r="O313" s="141"/>
      <c r="P313" s="141">
        <f t="shared" si="119"/>
        <v>0.49995833177503002</v>
      </c>
    </row>
    <row r="314" spans="1:16" s="96" customFormat="1" ht="18" customHeight="1" x14ac:dyDescent="0.25">
      <c r="A314" s="97">
        <v>45612</v>
      </c>
      <c r="B314" s="69">
        <v>427.52976671372903</v>
      </c>
      <c r="C314" s="71"/>
      <c r="D314" s="141">
        <f t="shared" si="115"/>
        <v>0.59716408480066097</v>
      </c>
      <c r="E314" s="110">
        <v>423.43774446088543</v>
      </c>
      <c r="F314" s="141"/>
      <c r="G314" s="141">
        <f t="shared" si="116"/>
        <v>0.46316278350382323</v>
      </c>
      <c r="H314" s="110">
        <v>421.45804500773107</v>
      </c>
      <c r="I314" s="141"/>
      <c r="J314" s="141">
        <f t="shared" si="117"/>
        <v>0.42696867530713778</v>
      </c>
      <c r="K314" s="110">
        <v>418.6166090974595</v>
      </c>
      <c r="L314" s="141"/>
      <c r="M314" s="141">
        <f t="shared" si="118"/>
        <v>0.33576206956278387</v>
      </c>
      <c r="N314" s="110">
        <v>417.11774102370663</v>
      </c>
      <c r="O314" s="141"/>
      <c r="P314" s="141">
        <f t="shared" si="119"/>
        <v>0.27862499619739634</v>
      </c>
    </row>
    <row r="315" spans="1:16" s="96" customFormat="1" ht="18" customHeight="1" x14ac:dyDescent="0.25">
      <c r="A315" s="97">
        <v>45644</v>
      </c>
      <c r="B315" s="69">
        <v>429.46832548653902</v>
      </c>
      <c r="C315" s="71"/>
      <c r="D315" s="141">
        <f t="shared" si="115"/>
        <v>0.45343246803866144</v>
      </c>
      <c r="E315" s="110">
        <v>426.0031804329995</v>
      </c>
      <c r="F315" s="141"/>
      <c r="G315" s="141">
        <f t="shared" si="116"/>
        <v>0.60585906799128786</v>
      </c>
      <c r="H315" s="110">
        <v>424.22761915027138</v>
      </c>
      <c r="I315" s="141"/>
      <c r="J315" s="141">
        <f t="shared" si="117"/>
        <v>0.65714112599024599</v>
      </c>
      <c r="K315" s="110">
        <v>421.74588506859328</v>
      </c>
      <c r="L315" s="141"/>
      <c r="M315" s="141">
        <f t="shared" si="118"/>
        <v>0.74752790575618455</v>
      </c>
      <c r="N315" s="110">
        <v>420.44795660449591</v>
      </c>
      <c r="O315" s="141"/>
      <c r="P315" s="141">
        <f t="shared" si="119"/>
        <v>0.79838742236570948</v>
      </c>
    </row>
    <row r="316" spans="1:16" s="96" customFormat="1" ht="18" customHeight="1" x14ac:dyDescent="0.25">
      <c r="A316" s="26" t="s">
        <v>86</v>
      </c>
      <c r="B316" s="69"/>
      <c r="C316" s="71"/>
      <c r="D316" s="197">
        <f>((D304/100)+1)*((D305/100)+1)*((D306/100)+1)*((D307/100)+1)*((D308/100)+1)*((D309/100)+1)*((D310/100)+1)*((D311/100)+1)*((D312/100)+1)*((D313/100)+1)*((D314/100)+1)*((D315/100)+1)-1</f>
        <v>6.9623471663608161E-2</v>
      </c>
      <c r="E316" s="58"/>
      <c r="F316" s="58"/>
      <c r="G316" s="197">
        <f>((G304/100)+1)*((G305/100)+1)*((G306/100)+1)*((G307/100)+1)*((G308/100)+1)*((G309/100)+1)*((G310/100)+1)*((G311/100)+1)*((G312/100)+1)*((G313/100)+1)*((G314/100)+1)*((G315/100)+1)-1</f>
        <v>6.7896755369730499E-2</v>
      </c>
      <c r="H316" s="197"/>
      <c r="I316" s="58"/>
      <c r="J316" s="197">
        <f>((J304/100)+1)*((J305/100)+1)*((J306/100)+1)*((J307/100)+1)*((J308/100)+1)*((J309/100)+1)*((J310/100)+1)*((J311/100)+1)*((J312/100)+1)*((J313/100)+1)*((J314/100)+1)*((J315/100)+1)-1</f>
        <v>6.6991449804571834E-2</v>
      </c>
      <c r="K316" s="58"/>
      <c r="L316" s="58"/>
      <c r="M316" s="197">
        <f>((M304/100)+1)*((M305/100)+1)*((M306/100)+1)*((M307/100)+1)*((M308/100)+1)*((M309/100)+1)*((M310/100)+1)*((M311/100)+1)*((M312/100)+1)*((M313/100)+1)*((M314/100)+1)*((M315/100)+1)-1</f>
        <v>6.6419322865000074E-2</v>
      </c>
      <c r="N316" s="58"/>
      <c r="O316" s="58"/>
      <c r="P316" s="197">
        <f>((P304/100)+1)*((P305/100)+1)*((P306/100)+1)*((P307/100)+1)*((P308/100)+1)*((P309/100)+1)*((P310/100)+1)*((P311/100)+1)*((P312/100)+1)*((P313/100)+1)*((P314/100)+1)*((P315/100)+1)-1</f>
        <v>6.6316512973235042E-2</v>
      </c>
    </row>
    <row r="317" spans="1:16" s="96" customFormat="1" ht="18" customHeight="1" x14ac:dyDescent="0.25">
      <c r="A317" s="97">
        <v>45675</v>
      </c>
      <c r="B317" s="69">
        <v>432.68004491054597</v>
      </c>
      <c r="C317" s="71"/>
      <c r="D317" s="141">
        <f>((B317/B315)-1)*100</f>
        <v>0.74783615773490464</v>
      </c>
      <c r="E317" s="110">
        <v>429.1263140802381</v>
      </c>
      <c r="F317" s="58"/>
      <c r="G317" s="141">
        <f>((E317/E315)-1)*100</f>
        <v>0.73312449077591602</v>
      </c>
      <c r="H317" s="110">
        <v>427.3142693818881</v>
      </c>
      <c r="I317" s="58"/>
      <c r="J317" s="141">
        <f>((H317/H315)-1)*100</f>
        <v>0.72759294592823487</v>
      </c>
      <c r="K317" s="110">
        <v>424.78120997400077</v>
      </c>
      <c r="L317" s="58"/>
      <c r="M317" s="141">
        <f>((K317/K315)-1)*100</f>
        <v>0.71970468779174457</v>
      </c>
      <c r="N317" s="110">
        <v>423.45697069317953</v>
      </c>
      <c r="O317" s="58"/>
      <c r="P317" s="141">
        <f>((N317/N315)-1)*100</f>
        <v>0.71566861996052999</v>
      </c>
    </row>
    <row r="318" spans="1:16" s="96" customFormat="1" ht="18" customHeight="1" x14ac:dyDescent="0.25">
      <c r="A318" s="97">
        <v>45707</v>
      </c>
      <c r="B318" s="69">
        <v>432.39178524657405</v>
      </c>
      <c r="C318" s="71"/>
      <c r="D318" s="141">
        <f t="shared" ref="D318:D325" si="120">((B318/B317)-1)*100</f>
        <v>-6.6621899337082624E-2</v>
      </c>
      <c r="E318" s="110">
        <v>431.26862992345724</v>
      </c>
      <c r="F318" s="58"/>
      <c r="G318" s="141">
        <f t="shared" ref="G318:G325" si="121">((E318/E317)-1)*100</f>
        <v>0.49922733072449432</v>
      </c>
      <c r="H318" s="110">
        <v>430.42558911347112</v>
      </c>
      <c r="I318" s="58"/>
      <c r="J318" s="141">
        <f t="shared" ref="J318:J325" si="122">((H318/H317)-1)*100</f>
        <v>0.72811042235578771</v>
      </c>
      <c r="K318" s="110">
        <v>429.07034350722762</v>
      </c>
      <c r="L318" s="58"/>
      <c r="M318" s="141">
        <f t="shared" ref="M318:M325" si="123">((K318/K317)-1)*100</f>
        <v>1.0097276980517433</v>
      </c>
      <c r="N318" s="110">
        <v>428.29271167966721</v>
      </c>
      <c r="O318" s="58"/>
      <c r="P318" s="141">
        <f t="shared" ref="P318:P325" si="124">((N318/N317)-1)*100</f>
        <v>1.1419675011068442</v>
      </c>
    </row>
    <row r="319" spans="1:16" s="96" customFormat="1" ht="18" customHeight="1" x14ac:dyDescent="0.25">
      <c r="A319" s="97">
        <v>45739</v>
      </c>
      <c r="B319" s="69">
        <v>438.89616744123032</v>
      </c>
      <c r="C319" s="71"/>
      <c r="D319" s="141">
        <f t="shared" si="120"/>
        <v>1.5042797797250262</v>
      </c>
      <c r="E319" s="110">
        <v>436.98128835644883</v>
      </c>
      <c r="F319" s="58"/>
      <c r="G319" s="141">
        <f t="shared" si="121"/>
        <v>1.3246171960166642</v>
      </c>
      <c r="H319" s="110">
        <v>435.79316705830882</v>
      </c>
      <c r="I319" s="58"/>
      <c r="J319" s="141">
        <f t="shared" si="122"/>
        <v>1.2470396929450844</v>
      </c>
      <c r="K319" s="110">
        <v>434.07427911425367</v>
      </c>
      <c r="L319" s="58"/>
      <c r="M319" s="141">
        <f t="shared" si="123"/>
        <v>1.1662273290956815</v>
      </c>
      <c r="N319" s="110">
        <v>433.14430185632796</v>
      </c>
      <c r="O319" s="58"/>
      <c r="P319" s="141">
        <f t="shared" si="124"/>
        <v>1.1327743957243452</v>
      </c>
    </row>
    <row r="320" spans="1:16" s="96" customFormat="1" ht="18" customHeight="1" x14ac:dyDescent="0.25">
      <c r="A320" s="97">
        <v>45771</v>
      </c>
      <c r="B320" s="69">
        <v>437.15954429508099</v>
      </c>
      <c r="C320" s="71"/>
      <c r="D320" s="141">
        <f t="shared" si="120"/>
        <v>-0.395679724494713</v>
      </c>
      <c r="E320" s="110">
        <v>434.30962071936767</v>
      </c>
      <c r="F320" s="58"/>
      <c r="G320" s="141">
        <f t="shared" si="121"/>
        <v>-0.61139177083067153</v>
      </c>
      <c r="H320" s="110">
        <v>432.7261256383444</v>
      </c>
      <c r="I320" s="58"/>
      <c r="J320" s="141">
        <f t="shared" si="122"/>
        <v>-0.70378373315661547</v>
      </c>
      <c r="K320" s="110">
        <v>430.59059808354834</v>
      </c>
      <c r="L320" s="58"/>
      <c r="M320" s="141">
        <f t="shared" si="123"/>
        <v>-0.80255412456455844</v>
      </c>
      <c r="N320" s="110">
        <v>429.48707851752806</v>
      </c>
      <c r="O320" s="58"/>
      <c r="P320" s="141">
        <f t="shared" si="124"/>
        <v>-0.84434294139992261</v>
      </c>
    </row>
    <row r="321" spans="1:16" s="96" customFormat="1" ht="18" customHeight="1" x14ac:dyDescent="0.25">
      <c r="A321" s="97">
        <v>45803</v>
      </c>
      <c r="B321" s="69">
        <v>434.4037429680987</v>
      </c>
      <c r="C321" s="71"/>
      <c r="D321" s="141">
        <f t="shared" si="120"/>
        <v>-0.63038800432140274</v>
      </c>
      <c r="E321" s="110">
        <v>429.63466485287381</v>
      </c>
      <c r="F321" s="58"/>
      <c r="G321" s="141">
        <f t="shared" si="121"/>
        <v>-1.0764108468862665</v>
      </c>
      <c r="H321" s="110">
        <v>427.33837987362665</v>
      </c>
      <c r="I321" s="58"/>
      <c r="J321" s="141">
        <f t="shared" si="122"/>
        <v>-1.2450705990468935</v>
      </c>
      <c r="K321" s="110">
        <v>424.21107080458398</v>
      </c>
      <c r="L321" s="58"/>
      <c r="M321" s="141">
        <f t="shared" si="123"/>
        <v>-1.4815760742008854</v>
      </c>
      <c r="N321" s="110">
        <v>422.60913897370722</v>
      </c>
      <c r="O321" s="58"/>
      <c r="P321" s="141">
        <f t="shared" si="124"/>
        <v>-1.6014310762413664</v>
      </c>
    </row>
    <row r="322" spans="1:16" s="96" customFormat="1" ht="18" customHeight="1" x14ac:dyDescent="0.25">
      <c r="A322" s="97">
        <v>45835</v>
      </c>
      <c r="B322" s="69">
        <v>437.41426186879426</v>
      </c>
      <c r="C322" s="71"/>
      <c r="D322" s="141">
        <f t="shared" si="120"/>
        <v>0.6930232414955606</v>
      </c>
      <c r="E322" s="110">
        <v>432.04345630128194</v>
      </c>
      <c r="F322" s="58"/>
      <c r="G322" s="141">
        <f t="shared" si="121"/>
        <v>0.5606604041675789</v>
      </c>
      <c r="H322" s="110">
        <v>429.39371102116888</v>
      </c>
      <c r="I322" s="58"/>
      <c r="J322" s="141">
        <f t="shared" si="122"/>
        <v>0.48096104734380862</v>
      </c>
      <c r="K322" s="110">
        <v>426.11996339474655</v>
      </c>
      <c r="L322" s="58"/>
      <c r="M322" s="141">
        <f t="shared" si="123"/>
        <v>0.44998650943786078</v>
      </c>
      <c r="N322" s="110">
        <v>424.53662231490551</v>
      </c>
      <c r="O322" s="58"/>
      <c r="P322" s="141">
        <f t="shared" si="124"/>
        <v>0.45609125866967748</v>
      </c>
    </row>
    <row r="323" spans="1:16" s="96" customFormat="1" ht="18" customHeight="1" x14ac:dyDescent="0.25">
      <c r="A323" s="97">
        <v>45867</v>
      </c>
      <c r="B323" s="69">
        <v>432.9398299572623</v>
      </c>
      <c r="C323" s="71"/>
      <c r="D323" s="141">
        <f t="shared" si="120"/>
        <v>-1.0229277601547682</v>
      </c>
      <c r="E323" s="110">
        <v>428.59637269096066</v>
      </c>
      <c r="F323" s="58"/>
      <c r="G323" s="141">
        <f t="shared" si="121"/>
        <v>-0.79785576197165531</v>
      </c>
      <c r="H323" s="110">
        <v>426.26871404420854</v>
      </c>
      <c r="I323" s="58"/>
      <c r="J323" s="141">
        <f t="shared" si="122"/>
        <v>-0.72776961952437658</v>
      </c>
      <c r="K323" s="110">
        <v>423.62525387771547</v>
      </c>
      <c r="L323" s="58"/>
      <c r="M323" s="141">
        <f t="shared" si="123"/>
        <v>-0.58544769814504738</v>
      </c>
      <c r="N323" s="110">
        <v>422.40815066396317</v>
      </c>
      <c r="O323" s="58"/>
      <c r="P323" s="141">
        <f t="shared" si="124"/>
        <v>-0.50136349588316698</v>
      </c>
    </row>
    <row r="324" spans="1:16" s="96" customFormat="1" ht="18" customHeight="1" x14ac:dyDescent="0.25">
      <c r="A324" s="97">
        <v>45899</v>
      </c>
      <c r="B324" s="69">
        <v>432.68050222590819</v>
      </c>
      <c r="C324" s="71"/>
      <c r="D324" s="141">
        <f t="shared" si="120"/>
        <v>-5.9899254679274261E-2</v>
      </c>
      <c r="E324" s="110">
        <v>428.80862022330336</v>
      </c>
      <c r="F324" s="58"/>
      <c r="G324" s="141">
        <f t="shared" si="121"/>
        <v>4.9521541913688516E-2</v>
      </c>
      <c r="H324" s="110">
        <v>426.65381246154675</v>
      </c>
      <c r="I324" s="58"/>
      <c r="J324" s="141">
        <f t="shared" si="122"/>
        <v>9.034170340220804E-2</v>
      </c>
      <c r="K324" s="110">
        <v>424.26009360787629</v>
      </c>
      <c r="L324" s="58"/>
      <c r="M324" s="141">
        <f t="shared" si="123"/>
        <v>0.14985880193632006</v>
      </c>
      <c r="N324" s="110">
        <v>423.17107527542123</v>
      </c>
      <c r="O324" s="58"/>
      <c r="P324" s="141">
        <f t="shared" si="124"/>
        <v>0.18061313690536096</v>
      </c>
    </row>
    <row r="325" spans="1:16" s="96" customFormat="1" ht="18" customHeight="1" x14ac:dyDescent="0.25">
      <c r="A325" s="97">
        <v>45901</v>
      </c>
      <c r="B325" s="69">
        <v>431.65364014368623</v>
      </c>
      <c r="C325" s="71"/>
      <c r="D325" s="141">
        <f t="shared" si="120"/>
        <v>-0.23732571191428242</v>
      </c>
      <c r="E325" s="110">
        <v>427.48114999045742</v>
      </c>
      <c r="F325" s="58"/>
      <c r="G325" s="141">
        <f t="shared" si="121"/>
        <v>-0.30957172273138323</v>
      </c>
      <c r="H325" s="110">
        <v>425.23877283804831</v>
      </c>
      <c r="I325" s="58"/>
      <c r="J325" s="141">
        <f t="shared" si="122"/>
        <v>-0.33165990368970721</v>
      </c>
      <c r="K325" s="110">
        <v>422.65884376812454</v>
      </c>
      <c r="L325" s="58"/>
      <c r="M325" s="141">
        <f t="shared" si="123"/>
        <v>-0.37742174290653629</v>
      </c>
      <c r="N325" s="110">
        <v>421.45905318736089</v>
      </c>
      <c r="O325" s="58"/>
      <c r="P325" s="141">
        <f t="shared" si="124"/>
        <v>-0.4045697326893305</v>
      </c>
    </row>
    <row r="326" spans="1:16" s="96" customFormat="1" ht="18" customHeight="1" x14ac:dyDescent="0.25">
      <c r="A326" s="97">
        <v>45933</v>
      </c>
      <c r="B326" s="69">
        <v>438.85345223802079</v>
      </c>
      <c r="C326" s="71"/>
      <c r="D326" s="141">
        <v>1.6679604721827168</v>
      </c>
      <c r="E326" s="110">
        <v>434.63606505827653</v>
      </c>
      <c r="F326" s="58"/>
      <c r="G326" s="141">
        <v>1.6737381444722921</v>
      </c>
      <c r="H326" s="110">
        <v>432.29502985532383</v>
      </c>
      <c r="I326" s="58"/>
      <c r="J326" s="141">
        <v>1.6593635077493119</v>
      </c>
      <c r="K326" s="110">
        <v>429.7806408896389</v>
      </c>
      <c r="L326" s="58"/>
      <c r="M326" s="141">
        <v>1.6849989599227344</v>
      </c>
      <c r="N326" s="110">
        <v>428.66737163285342</v>
      </c>
      <c r="O326" s="58"/>
      <c r="P326" s="141">
        <v>1.7103247375939157</v>
      </c>
    </row>
    <row r="327" spans="1:16" s="96" customFormat="1" ht="18" customHeight="1" x14ac:dyDescent="0.25">
      <c r="A327" s="97">
        <v>45965</v>
      </c>
      <c r="B327" s="69">
        <v>439.97173322697972</v>
      </c>
      <c r="C327" s="71"/>
      <c r="D327" s="141">
        <f t="shared" ref="D327" si="125">((B327/B326)-1)*100</f>
        <v>0.25481877452622204</v>
      </c>
      <c r="E327" s="110">
        <v>436.00458676494753</v>
      </c>
      <c r="F327" s="58"/>
      <c r="G327" s="141">
        <f t="shared" ref="G327:G328" si="126">((E327/E326)-1)*100</f>
        <v>0.31486611827471478</v>
      </c>
      <c r="H327" s="110">
        <v>433.7419518744984</v>
      </c>
      <c r="I327" s="58"/>
      <c r="J327" s="141">
        <f t="shared" ref="J327:J328" si="127">((H327/H326)-1)*100</f>
        <v>0.33470706791580707</v>
      </c>
      <c r="K327" s="110">
        <v>431.37427376980844</v>
      </c>
      <c r="L327" s="58"/>
      <c r="M327" s="141">
        <f t="shared" ref="M327:M328" si="128">((K327/K326)-1)*100</f>
        <v>0.37080145742971471</v>
      </c>
      <c r="N327" s="110">
        <v>430.34473814424882</v>
      </c>
      <c r="O327" s="58"/>
      <c r="P327" s="141">
        <f t="shared" ref="P327:P328" si="129">((N327/N326)-1)*100</f>
        <v>0.39129792057792656</v>
      </c>
    </row>
    <row r="328" spans="1:16" s="96" customFormat="1" ht="18" customHeight="1" x14ac:dyDescent="0.25">
      <c r="A328" s="97">
        <v>45997</v>
      </c>
      <c r="B328" s="69">
        <v>442.02167491790374</v>
      </c>
      <c r="C328" s="71"/>
      <c r="D328" s="141">
        <f>((B328/B327)-1)*100</f>
        <v>0.4659257711600473</v>
      </c>
      <c r="E328" s="110">
        <v>441.0911154722038</v>
      </c>
      <c r="F328" s="58"/>
      <c r="G328" s="141">
        <f t="shared" si="126"/>
        <v>1.1666227516084371</v>
      </c>
      <c r="H328" s="110">
        <v>439.99790403360396</v>
      </c>
      <c r="I328" s="58"/>
      <c r="J328" s="141">
        <f t="shared" si="127"/>
        <v>1.4423212078216618</v>
      </c>
      <c r="K328" s="110">
        <v>439.15014142574665</v>
      </c>
      <c r="L328" s="58"/>
      <c r="M328" s="141">
        <f t="shared" si="128"/>
        <v>1.8025802948294478</v>
      </c>
      <c r="N328" s="110">
        <v>438.8559288830553</v>
      </c>
      <c r="O328" s="58"/>
      <c r="P328" s="141">
        <f t="shared" si="129"/>
        <v>1.9777610795263412</v>
      </c>
    </row>
    <row r="329" spans="1:16" s="96" customFormat="1" ht="18" customHeight="1" x14ac:dyDescent="0.25">
      <c r="A329" s="26" t="s">
        <v>87</v>
      </c>
      <c r="B329" s="69"/>
      <c r="C329" s="71"/>
      <c r="D329" s="197">
        <f>((D317/100)+1)*((D318/100)+1)*((D319/100)+1)*((D320/100)+1)*((D321/100)+1)*((D322/100)+1)*((D323/100)+1)*((D324/100)+1)*((D325/100)+1)*((D326/100)+1)*((D327/100)+1)*((D328/100)+1)-1</f>
        <v>2.9229977361294512E-2</v>
      </c>
      <c r="E329" s="58"/>
      <c r="F329" s="58"/>
      <c r="G329" s="197">
        <f>((G317/100)+1)*((G318/100)+1)*((G319/100)+1)*((G320/100)+1)*((G321/100)+1)*((G322/100)+1)*((G323/100)+1)*((G324/100)+1)*((G325/100)+1)*((G326/100)+1)*((G327/100)+1)*((G328/100)+1)-1</f>
        <v>3.5417423465873288E-2</v>
      </c>
      <c r="H329" s="197"/>
      <c r="I329" s="58"/>
      <c r="J329" s="197">
        <f>((J317/100)+1)*((J318/100)+1)*((J319/100)+1)*((J320/100)+1)*((J321/100)+1)*((J322/100)+1)*((J323/100)+1)*((J324/100)+1)*((J325/100)+1)*((J326/100)+1)*((J327/100)+1)*((J328/100)+1)-1</f>
        <v>3.7174111659491471E-2</v>
      </c>
      <c r="K329" s="58"/>
      <c r="L329" s="58"/>
      <c r="M329" s="197">
        <f>((M317/100)+1)*((M318/100)+1)*((M319/100)+1)*((M320/100)+1)*((M321/100)+1)*((M322/100)+1)*((M323/100)+1)*((M324/100)+1)*((M325/100)+1)*((M326/100)+1)*((M327/100)+1)*((M328/100)+1)-1</f>
        <v>4.1267163411262464E-2</v>
      </c>
      <c r="N329" s="58"/>
      <c r="O329" s="58"/>
      <c r="P329" s="197">
        <f>((P317/100)+1)*((P318/100)+1)*((P319/100)+1)*((P320/100)+1)*((P321/100)+1)*((P322/100)+1)*((P323/100)+1)*((P324/100)+1)*((P325/100)+1)*((P326/100)+1)*((P327/100)+1)*((P328/100)+1)-1</f>
        <v>4.3781809352150702E-2</v>
      </c>
    </row>
    <row r="330" spans="1:16" s="96" customFormat="1" ht="18" customHeight="1" x14ac:dyDescent="0.25">
      <c r="A330" s="97">
        <v>46031</v>
      </c>
      <c r="B330" s="251">
        <v>441.65900773128476</v>
      </c>
      <c r="C330" s="71"/>
      <c r="D330" s="141">
        <f>((B330/B328)-1)*100</f>
        <v>-8.2047376225691249E-2</v>
      </c>
      <c r="E330" s="251">
        <v>440.52049994644557</v>
      </c>
      <c r="F330" s="58"/>
      <c r="G330" s="141">
        <f>((E330/E328)-1)*100</f>
        <v>-0.12936454753739168</v>
      </c>
      <c r="H330" s="251">
        <v>439.3359389356396</v>
      </c>
      <c r="I330" s="58"/>
      <c r="J330" s="141">
        <f>((H330/H328)-1)*100</f>
        <v>-0.15044732983859888</v>
      </c>
      <c r="K330" s="251">
        <v>438.40009282546816</v>
      </c>
      <c r="L330" s="58"/>
      <c r="M330" s="141">
        <f>((K330/K328)-1)*100</f>
        <v>-0.17079548189222749</v>
      </c>
      <c r="N330" s="251">
        <v>438.07208483175964</v>
      </c>
      <c r="O330" s="58"/>
      <c r="P330" s="141">
        <f>((N330/N328)-1)*100</f>
        <v>-0.17861079222301068</v>
      </c>
    </row>
    <row r="331" spans="1:16" s="96" customFormat="1" ht="18" customHeight="1" x14ac:dyDescent="0.25">
      <c r="A331" s="26" t="s">
        <v>89</v>
      </c>
      <c r="B331" s="69"/>
      <c r="C331" s="71"/>
      <c r="D331" s="197">
        <f>((D330/100)+1)-1</f>
        <v>-8.2047376225691249E-4</v>
      </c>
      <c r="E331" s="58"/>
      <c r="F331" s="58"/>
      <c r="G331" s="197">
        <f>((G330/100)+1)-1</f>
        <v>-1.2936454753739168E-3</v>
      </c>
      <c r="H331" s="197"/>
      <c r="I331" s="58"/>
      <c r="J331" s="197">
        <f>((J330/100)+1)-1</f>
        <v>-1.5044732983859888E-3</v>
      </c>
      <c r="K331" s="58"/>
      <c r="L331" s="58"/>
      <c r="M331" s="197">
        <f>((M330/100)+1)-1</f>
        <v>-1.7079548189222749E-3</v>
      </c>
      <c r="N331" s="58"/>
      <c r="O331" s="58"/>
      <c r="P331" s="197">
        <f>((P330/100)+1)-1</f>
        <v>-1.7861079222301068E-3</v>
      </c>
    </row>
    <row r="332" spans="1:16" s="93" customFormat="1" ht="30.75" customHeight="1" x14ac:dyDescent="0.25">
      <c r="A332" s="214" t="s">
        <v>90</v>
      </c>
      <c r="B332" s="91"/>
      <c r="C332" s="91"/>
      <c r="D332" s="92">
        <f>((D318/100)+1)*((D319/100)+1)*((D320/100)+1)*((D321/100)+1)*((D322/100)+1)*((D323/100)+1)*((D324/100)+1)*((D325/100)+1)*((D326/100)+1)*((D327/100)+1)*((D328/100)+1)*((D330/100)+1)-1</f>
        <v>2.0751968865574177E-2</v>
      </c>
      <c r="E332" s="92"/>
      <c r="F332" s="92"/>
      <c r="G332" s="92">
        <f>((G318/100)+1)*((G319/100)+1)*((G320/100)+1)*((G321/100)+1)*((G322/100)+1)*((G323/100)+1)*((G324/100)+1)*((G325/100)+1)*((G326/100)+1)*((G327/100)+1)*((G328/100)+1)*((G330/100)+1)-1</f>
        <v>2.6552055868745539E-2</v>
      </c>
      <c r="H332" s="92"/>
      <c r="I332" s="92"/>
      <c r="J332" s="92">
        <f>((J318/100)+1)*((J319/100)+1)*((J320/100)+1)*((J321/100)+1)*((J322/100)+1)*((J323/100)+1)*((J324/100)+1)*((J325/100)+1)*((J326/100)+1)*((J327/100)+1)*((J328/100)+1)*((J330/100)+1)-1</f>
        <v>2.8133087086328334E-2</v>
      </c>
      <c r="K332" s="92"/>
      <c r="L332" s="92"/>
      <c r="M332" s="92">
        <f>((M318/100)+1)*((M319/100)+1)*((M320/100)+1)*((M321/100)+1)*((M322/100)+1)*((M323/100)+1)*((M324/100)+1)*((M325/100)+1)*((M326/100)+1)*((M327/100)+1)*((M328/100)+1)*((M330/100)+1)-1</f>
        <v>3.2060935210154184E-2</v>
      </c>
      <c r="N332" s="92"/>
      <c r="O332" s="92"/>
      <c r="P332" s="92">
        <f>((P318/100)+1)*((P319/100)+1)*((P320/100)+1)*((P321/100)+1)*((P322/100)+1)*((P323/100)+1)*((P324/100)+1)*((P325/100)+1)*((P326/100)+1)*((P327/100)+1)*((P328/100)+1)*((P330/100)+1)-1</f>
        <v>3.4513811674077965E-2</v>
      </c>
    </row>
    <row r="333" spans="1:16" s="93" customFormat="1" ht="29.25" customHeight="1" x14ac:dyDescent="0.25">
      <c r="B333" s="107"/>
      <c r="C333" s="107"/>
      <c r="D333" s="108"/>
      <c r="E333" s="107"/>
      <c r="F333" s="107"/>
      <c r="G333" s="108"/>
      <c r="H333" s="107"/>
      <c r="I333" s="107"/>
      <c r="J333" s="108"/>
      <c r="K333" s="107"/>
      <c r="L333" s="107"/>
      <c r="M333" s="108"/>
      <c r="N333" s="107"/>
      <c r="O333" s="107"/>
      <c r="P333" s="108"/>
    </row>
    <row r="334" spans="1:16" ht="15" customHeight="1" x14ac:dyDescent="0.25">
      <c r="A334" s="215"/>
      <c r="P334" s="217"/>
    </row>
    <row r="335" spans="1:16" ht="15" hidden="1" customHeight="1" x14ac:dyDescent="0.25">
      <c r="A335" s="218" t="s">
        <v>70</v>
      </c>
    </row>
    <row r="336" spans="1:16" ht="31.5" hidden="1" customHeight="1" x14ac:dyDescent="0.25">
      <c r="A336" s="263" t="s">
        <v>71</v>
      </c>
      <c r="B336" s="263"/>
      <c r="C336" s="263"/>
      <c r="D336" s="263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</row>
    <row r="337" spans="1:16" ht="54.75" hidden="1" customHeight="1" x14ac:dyDescent="0.25">
      <c r="A337" s="263" t="s">
        <v>72</v>
      </c>
      <c r="B337" s="263"/>
      <c r="C337" s="263"/>
      <c r="D337" s="263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</row>
    <row r="338" spans="1:16" ht="33.75" hidden="1" customHeight="1" x14ac:dyDescent="0.25">
      <c r="A338" s="263" t="s">
        <v>73</v>
      </c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</row>
    <row r="339" spans="1:16" ht="33.75" hidden="1" customHeight="1" x14ac:dyDescent="0.25">
      <c r="A339" s="263" t="s">
        <v>74</v>
      </c>
      <c r="B339" s="264"/>
      <c r="C339" s="264"/>
      <c r="D339" s="264"/>
      <c r="E339" s="264"/>
      <c r="F339" s="264"/>
      <c r="G339" s="264"/>
      <c r="H339" s="264"/>
      <c r="I339" s="264"/>
      <c r="J339" s="264"/>
      <c r="K339" s="264"/>
      <c r="L339" s="264"/>
      <c r="M339" s="264"/>
      <c r="N339" s="264"/>
      <c r="O339" s="264"/>
      <c r="P339" s="264"/>
    </row>
    <row r="341" spans="1:16" ht="15" customHeight="1" x14ac:dyDescent="0.25">
      <c r="F341" s="194"/>
    </row>
    <row r="342" spans="1:16" ht="15" customHeight="1" x14ac:dyDescent="0.25">
      <c r="F342" s="195"/>
    </row>
  </sheetData>
  <sheetProtection formatColumns="0" selectLockedCells="1" selectUnlockedCells="1"/>
  <mergeCells count="18">
    <mergeCell ref="G1:P1"/>
    <mergeCell ref="G2:P2"/>
    <mergeCell ref="G3:P3"/>
    <mergeCell ref="A4:A5"/>
    <mergeCell ref="B4:B6"/>
    <mergeCell ref="C4:C6"/>
    <mergeCell ref="E4:E6"/>
    <mergeCell ref="F4:F6"/>
    <mergeCell ref="A339:P339"/>
    <mergeCell ref="L4:L6"/>
    <mergeCell ref="N4:N6"/>
    <mergeCell ref="O4:O6"/>
    <mergeCell ref="A336:P336"/>
    <mergeCell ref="A337:P337"/>
    <mergeCell ref="A338:P338"/>
    <mergeCell ref="H4:H6"/>
    <mergeCell ref="I4:I6"/>
    <mergeCell ref="K4:K6"/>
  </mergeCells>
  <printOptions horizontalCentered="1"/>
  <pageMargins left="0.7" right="0.7" top="0.75" bottom="0.75" header="0.3" footer="0.3"/>
  <pageSetup paperSize="9" scale="64" orientation="landscape" horizontalDpi="4294967293" verticalDpi="4294967293" r:id="rId1"/>
  <headerFooter alignWithMargins="0">
    <oddHeader>&amp;C&amp;"Arial,Negrito"&amp;11Setcesp - Sindicato das Empresas de Transportes de Carga de São Paulo e Região</oddHeader>
    <oddFooter>&amp;CDepartamento de Economia e Estatística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INCT-F</vt:lpstr>
      <vt:lpstr>INCT-FR</vt:lpstr>
      <vt:lpstr>INCT-FU</vt:lpstr>
      <vt:lpstr>INCT-L</vt:lpstr>
      <vt:lpstr>'INCT-F'!Area_de_impressao</vt:lpstr>
      <vt:lpstr>'INCT-F'!Titulos_de_impressao</vt:lpstr>
      <vt:lpstr>'INCT-FR'!Titulos_de_impressao</vt:lpstr>
      <vt:lpstr>'INCT-FU'!Titulos_de_impressao</vt:lpstr>
      <vt:lpstr>'INCT-L'!Titulos_de_impressao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</dc:creator>
  <cp:lastModifiedBy>Raphael Lemos</cp:lastModifiedBy>
  <cp:lastPrinted>2015-06-05T13:52:53Z</cp:lastPrinted>
  <dcterms:created xsi:type="dcterms:W3CDTF">2002-09-26T12:59:28Z</dcterms:created>
  <dcterms:modified xsi:type="dcterms:W3CDTF">2026-02-09T15:05:57Z</dcterms:modified>
</cp:coreProperties>
</file>